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-75" windowWidth="11910" windowHeight="9090" firstSheet="1" activeTab="1"/>
  </bookViews>
  <sheets>
    <sheet name="PACC - SNCC.F.053" sheetId="1" r:id="rId1"/>
    <sheet name="PACC - SNCC.F.053 (3)" sheetId="3" r:id="rId2"/>
    <sheet name="Sheet1" sheetId="4" r:id="rId3"/>
  </sheets>
  <definedNames>
    <definedName name="_xlnm._FilterDatabase" localSheetId="0" hidden="1">'PACC - SNCC.F.053'!$A$10:$O$146</definedName>
    <definedName name="_xlnm._FilterDatabase" localSheetId="1" hidden="1">'PACC - SNCC.F.053 (3)'!$A$10:$O$352</definedName>
    <definedName name="_xlnm.Print_Titles" localSheetId="1">'PACC - SNCC.F.053 (3)'!$1:$10</definedName>
  </definedNames>
  <calcPr calcId="125725"/>
</workbook>
</file>

<file path=xl/calcChain.xml><?xml version="1.0" encoding="utf-8"?>
<calcChain xmlns="http://schemas.openxmlformats.org/spreadsheetml/2006/main">
  <c r="H352" i="3"/>
  <c r="H350"/>
  <c r="H349"/>
  <c r="H343" l="1"/>
  <c r="J343" s="1"/>
  <c r="H344"/>
  <c r="J344" s="1"/>
  <c r="H345"/>
  <c r="J345" s="1"/>
  <c r="H346"/>
  <c r="J346" s="1"/>
  <c r="H347"/>
  <c r="J347" s="1"/>
  <c r="J348"/>
  <c r="H351"/>
  <c r="J351" s="1"/>
  <c r="J349"/>
  <c r="K351" l="1"/>
  <c r="K352" s="1"/>
  <c r="K343"/>
  <c r="K344" s="1"/>
  <c r="K345" s="1"/>
  <c r="K346" s="1"/>
  <c r="K347" s="1"/>
  <c r="K348" s="1"/>
  <c r="K349" s="1"/>
  <c r="K350" s="1"/>
  <c r="H308"/>
  <c r="H310"/>
  <c r="H342"/>
  <c r="H314"/>
  <c r="H305"/>
  <c r="H297"/>
  <c r="H296"/>
  <c r="J296" s="1"/>
  <c r="H309"/>
  <c r="H299"/>
  <c r="J299" s="1"/>
  <c r="H300"/>
  <c r="J300" s="1"/>
  <c r="H301"/>
  <c r="J301" s="1"/>
  <c r="H302"/>
  <c r="J302" s="1"/>
  <c r="H303"/>
  <c r="J303" s="1"/>
  <c r="H304"/>
  <c r="J304" s="1"/>
  <c r="H307"/>
  <c r="J307" s="1"/>
  <c r="H312"/>
  <c r="J312" s="1"/>
  <c r="H313"/>
  <c r="J313" s="1"/>
  <c r="H320"/>
  <c r="J320" s="1"/>
  <c r="H321"/>
  <c r="J321" s="1"/>
  <c r="H322"/>
  <c r="J322" s="1"/>
  <c r="H323"/>
  <c r="J323" s="1"/>
  <c r="H224" l="1"/>
  <c r="J224" s="1"/>
  <c r="J155"/>
  <c r="H186"/>
  <c r="J186" s="1"/>
  <c r="H187"/>
  <c r="J187" s="1"/>
  <c r="H165"/>
  <c r="J165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6"/>
  <c r="J166" s="1"/>
  <c r="H142" l="1"/>
  <c r="J142" s="1"/>
  <c r="H149"/>
  <c r="J149" s="1"/>
  <c r="H191"/>
  <c r="J191" s="1"/>
  <c r="H189"/>
  <c r="J189" s="1"/>
  <c r="H190"/>
  <c r="J190" s="1"/>
  <c r="H188"/>
  <c r="J188" s="1"/>
  <c r="H176"/>
  <c r="J176" s="1"/>
  <c r="H192" l="1"/>
  <c r="H260"/>
  <c r="J260" s="1"/>
  <c r="H263"/>
  <c r="J263" s="1"/>
  <c r="H264"/>
  <c r="J264" s="1"/>
  <c r="H265"/>
  <c r="J265" s="1"/>
  <c r="H266"/>
  <c r="J266" s="1"/>
  <c r="H262"/>
  <c r="J262" s="1"/>
  <c r="H261"/>
  <c r="J261" s="1"/>
  <c r="H259"/>
  <c r="J259" s="1"/>
  <c r="H249"/>
  <c r="J249" s="1"/>
  <c r="K249" s="1"/>
  <c r="H282"/>
  <c r="H283"/>
  <c r="J283" s="1"/>
  <c r="H284"/>
  <c r="J284" s="1"/>
  <c r="H285"/>
  <c r="J285" s="1"/>
  <c r="J282"/>
  <c r="H257"/>
  <c r="J257" s="1"/>
  <c r="H242"/>
  <c r="J242" s="1"/>
  <c r="H243"/>
  <c r="J243" s="1"/>
  <c r="H244"/>
  <c r="J244" s="1"/>
  <c r="H245"/>
  <c r="J245" s="1"/>
  <c r="H246"/>
  <c r="J246" s="1"/>
  <c r="H240"/>
  <c r="J240" s="1"/>
  <c r="H241"/>
  <c r="J241" s="1"/>
  <c r="H239"/>
  <c r="J239" s="1"/>
  <c r="H238"/>
  <c r="J238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7"/>
  <c r="J287" s="1"/>
  <c r="K287" s="1"/>
  <c r="H288"/>
  <c r="J288" s="1"/>
  <c r="H289"/>
  <c r="J289" s="1"/>
  <c r="H290"/>
  <c r="J290" s="1"/>
  <c r="H291"/>
  <c r="J291" s="1"/>
  <c r="H292"/>
  <c r="J292" s="1"/>
  <c r="H293"/>
  <c r="J293" s="1"/>
  <c r="H294"/>
  <c r="H295"/>
  <c r="J295" s="1"/>
  <c r="K295" s="1"/>
  <c r="K296" s="1"/>
  <c r="H298"/>
  <c r="J298" s="1"/>
  <c r="K298" s="1"/>
  <c r="K299" s="1"/>
  <c r="K300" s="1"/>
  <c r="K301" s="1"/>
  <c r="K302" s="1"/>
  <c r="K303" s="1"/>
  <c r="K304" s="1"/>
  <c r="H306"/>
  <c r="J306" s="1"/>
  <c r="K306" s="1"/>
  <c r="K307" s="1"/>
  <c r="J309"/>
  <c r="K309" s="1"/>
  <c r="H311"/>
  <c r="J311" s="1"/>
  <c r="K311" s="1"/>
  <c r="K312" s="1"/>
  <c r="K313" s="1"/>
  <c r="H237"/>
  <c r="H247"/>
  <c r="J247" s="1"/>
  <c r="H248"/>
  <c r="H250"/>
  <c r="J250" s="1"/>
  <c r="H251"/>
  <c r="J251" s="1"/>
  <c r="H252"/>
  <c r="J252" s="1"/>
  <c r="K252" s="1"/>
  <c r="H253"/>
  <c r="J253" s="1"/>
  <c r="H254"/>
  <c r="J254" s="1"/>
  <c r="H255"/>
  <c r="J255" s="1"/>
  <c r="H256"/>
  <c r="J256" s="1"/>
  <c r="H258"/>
  <c r="J258" s="1"/>
  <c r="H267"/>
  <c r="J267" s="1"/>
  <c r="H268"/>
  <c r="J268" s="1"/>
  <c r="H269"/>
  <c r="H270"/>
  <c r="J270" s="1"/>
  <c r="K270" s="1"/>
  <c r="H271"/>
  <c r="J271" s="1"/>
  <c r="H272"/>
  <c r="J272" s="1"/>
  <c r="H273"/>
  <c r="J273" s="1"/>
  <c r="H274"/>
  <c r="J274" s="1"/>
  <c r="H315"/>
  <c r="J315" s="1"/>
  <c r="K315" s="1"/>
  <c r="H316"/>
  <c r="J316" s="1"/>
  <c r="H317"/>
  <c r="J317" s="1"/>
  <c r="H318"/>
  <c r="J318" s="1"/>
  <c r="H319"/>
  <c r="J319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K316" l="1"/>
  <c r="K250"/>
  <c r="K251" s="1"/>
  <c r="K297"/>
  <c r="K305"/>
  <c r="K308"/>
  <c r="K314"/>
  <c r="J237"/>
  <c r="K237" s="1"/>
  <c r="K238" s="1"/>
  <c r="K239" s="1"/>
  <c r="K240" s="1"/>
  <c r="K241" s="1"/>
  <c r="K242" s="1"/>
  <c r="K243" s="1"/>
  <c r="K244" s="1"/>
  <c r="K245" s="1"/>
  <c r="K246" s="1"/>
  <c r="K247" s="1"/>
  <c r="K288"/>
  <c r="K271"/>
  <c r="K253"/>
  <c r="K310"/>
  <c r="H231"/>
  <c r="J231" s="1"/>
  <c r="H232"/>
  <c r="J232" s="1"/>
  <c r="H218"/>
  <c r="J218" s="1"/>
  <c r="H219"/>
  <c r="J219" s="1"/>
  <c r="H220"/>
  <c r="J220" s="1"/>
  <c r="H221"/>
  <c r="J221" s="1"/>
  <c r="H222"/>
  <c r="J222" s="1"/>
  <c r="H223"/>
  <c r="J223" s="1"/>
  <c r="H225"/>
  <c r="J225" s="1"/>
  <c r="H226"/>
  <c r="J226" s="1"/>
  <c r="H228"/>
  <c r="J228" s="1"/>
  <c r="K228" s="1"/>
  <c r="H229"/>
  <c r="J229" s="1"/>
  <c r="H230"/>
  <c r="J230" s="1"/>
  <c r="H233"/>
  <c r="J233" s="1"/>
  <c r="H234"/>
  <c r="J234" s="1"/>
  <c r="H235"/>
  <c r="J235" s="1"/>
  <c r="H193"/>
  <c r="J193" s="1"/>
  <c r="H194"/>
  <c r="H195"/>
  <c r="J195" s="1"/>
  <c r="H196"/>
  <c r="J196" s="1"/>
  <c r="H197"/>
  <c r="J197" s="1"/>
  <c r="H198"/>
  <c r="J198" s="1"/>
  <c r="J199"/>
  <c r="H200"/>
  <c r="J200" s="1"/>
  <c r="K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144"/>
  <c r="K272" l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317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254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89"/>
  <c r="K290" s="1"/>
  <c r="K291" s="1"/>
  <c r="K292" s="1"/>
  <c r="K293" s="1"/>
  <c r="K294" s="1"/>
  <c r="K248"/>
  <c r="K20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9"/>
  <c r="K230" s="1"/>
  <c r="K231" s="1"/>
  <c r="K232" s="1"/>
  <c r="K233" s="1"/>
  <c r="K234" s="1"/>
  <c r="K235" s="1"/>
  <c r="K193"/>
  <c r="K194" s="1"/>
  <c r="K198"/>
  <c r="K199" s="1"/>
  <c r="K195"/>
  <c r="H185"/>
  <c r="J185" s="1"/>
  <c r="H128"/>
  <c r="J128" s="1"/>
  <c r="H122"/>
  <c r="J122" s="1"/>
  <c r="H123"/>
  <c r="J123" s="1"/>
  <c r="H124"/>
  <c r="J124" s="1"/>
  <c r="H125"/>
  <c r="J125" s="1"/>
  <c r="H126"/>
  <c r="J126" s="1"/>
  <c r="H127"/>
  <c r="J127" s="1"/>
  <c r="H120"/>
  <c r="J120" s="1"/>
  <c r="H119"/>
  <c r="J119" s="1"/>
  <c r="H121"/>
  <c r="J121" s="1"/>
  <c r="H98"/>
  <c r="J98" s="1"/>
  <c r="H94"/>
  <c r="J94" s="1"/>
  <c r="H95"/>
  <c r="J95" s="1"/>
  <c r="H90"/>
  <c r="J90" s="1"/>
  <c r="H89"/>
  <c r="J89" s="1"/>
  <c r="H80"/>
  <c r="J80" s="1"/>
  <c r="H79"/>
  <c r="J79" s="1"/>
  <c r="H71"/>
  <c r="J71" s="1"/>
  <c r="H134"/>
  <c r="J134" s="1"/>
  <c r="H133"/>
  <c r="J133" s="1"/>
  <c r="H118"/>
  <c r="J118" s="1"/>
  <c r="H117"/>
  <c r="J117" s="1"/>
  <c r="H111"/>
  <c r="J111" s="1"/>
  <c r="H110"/>
  <c r="J110" s="1"/>
  <c r="H109"/>
  <c r="J109" s="1"/>
  <c r="H103"/>
  <c r="J103" s="1"/>
  <c r="H68"/>
  <c r="J68" s="1"/>
  <c r="H67"/>
  <c r="J67" s="1"/>
  <c r="H47"/>
  <c r="J47" s="1"/>
  <c r="H48"/>
  <c r="J48" s="1"/>
  <c r="K236" l="1"/>
  <c r="K227"/>
  <c r="K196"/>
  <c r="K197"/>
  <c r="H136"/>
  <c r="J136" s="1"/>
  <c r="H135"/>
  <c r="J135" s="1"/>
  <c r="H132"/>
  <c r="J132" s="1"/>
  <c r="H131"/>
  <c r="J131" s="1"/>
  <c r="H130"/>
  <c r="J130" s="1"/>
  <c r="H129"/>
  <c r="J129" s="1"/>
  <c r="H116"/>
  <c r="J116" s="1"/>
  <c r="H115"/>
  <c r="J115" s="1"/>
  <c r="H114"/>
  <c r="J114" s="1"/>
  <c r="H113"/>
  <c r="J113" s="1"/>
  <c r="H112"/>
  <c r="J112" s="1"/>
  <c r="H108"/>
  <c r="J108" s="1"/>
  <c r="H107"/>
  <c r="J107" s="1"/>
  <c r="H106"/>
  <c r="J106" s="1"/>
  <c r="H105"/>
  <c r="J105" s="1"/>
  <c r="H104"/>
  <c r="J104" s="1"/>
  <c r="H102"/>
  <c r="J102" s="1"/>
  <c r="H101"/>
  <c r="J101" s="1"/>
  <c r="H100"/>
  <c r="J100" s="1"/>
  <c r="H99"/>
  <c r="J99" s="1"/>
  <c r="H97"/>
  <c r="J97" s="1"/>
  <c r="H96"/>
  <c r="J96" s="1"/>
  <c r="H93"/>
  <c r="J93" s="1"/>
  <c r="H92"/>
  <c r="J92" s="1"/>
  <c r="H91"/>
  <c r="J91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78"/>
  <c r="J78" s="1"/>
  <c r="H77"/>
  <c r="J77" s="1"/>
  <c r="H76"/>
  <c r="J76" s="1"/>
  <c r="H75"/>
  <c r="J75" s="1"/>
  <c r="H74"/>
  <c r="J74" s="1"/>
  <c r="H73"/>
  <c r="J73" s="1"/>
  <c r="H72"/>
  <c r="J72" s="1"/>
  <c r="H70"/>
  <c r="J70" s="1"/>
  <c r="H171"/>
  <c r="J171" s="1"/>
  <c r="H172"/>
  <c r="J172" s="1"/>
  <c r="H173"/>
  <c r="J173" s="1"/>
  <c r="H174"/>
  <c r="J174" s="1"/>
  <c r="H175"/>
  <c r="J175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69"/>
  <c r="J69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6" l="1"/>
  <c r="J46" s="1"/>
  <c r="H45"/>
  <c r="J45" s="1"/>
  <c r="H44"/>
  <c r="J44" s="1"/>
  <c r="J43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21"/>
  <c r="J2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0"/>
  <c r="J20" s="1"/>
  <c r="H19"/>
  <c r="J19" s="1"/>
  <c r="H18"/>
  <c r="J18" s="1"/>
  <c r="J17"/>
  <c r="H16"/>
  <c r="J16" s="1"/>
  <c r="H15"/>
  <c r="J15" s="1"/>
  <c r="H14"/>
  <c r="J14" s="1"/>
  <c r="H13"/>
  <c r="J13" s="1"/>
  <c r="H12"/>
  <c r="J12" s="1"/>
  <c r="H11"/>
  <c r="J11" s="1"/>
  <c r="H170"/>
  <c r="J170" s="1"/>
  <c r="H169"/>
  <c r="J169" s="1"/>
  <c r="H168"/>
  <c r="J168" s="1"/>
  <c r="H167"/>
  <c r="J167" s="1"/>
  <c r="H156"/>
  <c r="J156" s="1"/>
  <c r="H154"/>
  <c r="J154" s="1"/>
  <c r="H153"/>
  <c r="J153" s="1"/>
  <c r="H152"/>
  <c r="J152" s="1"/>
  <c r="H151"/>
  <c r="J151" s="1"/>
  <c r="H150"/>
  <c r="J150" s="1"/>
  <c r="H148"/>
  <c r="J148" s="1"/>
  <c r="H147"/>
  <c r="J147" s="1"/>
  <c r="H146"/>
  <c r="J146" s="1"/>
  <c r="J145"/>
  <c r="K145" s="1"/>
  <c r="H143"/>
  <c r="J143" s="1"/>
  <c r="H141"/>
  <c r="J141" s="1"/>
  <c r="H140"/>
  <c r="J140" s="1"/>
  <c r="H139"/>
  <c r="J139" s="1"/>
  <c r="H138"/>
  <c r="J138" s="1"/>
  <c r="H137"/>
  <c r="J137" s="1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K146" s="1"/>
  <c r="H11"/>
  <c r="J11" s="1"/>
  <c r="J112"/>
  <c r="J128"/>
  <c r="K146" i="3" l="1"/>
  <c r="K1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5" i="1"/>
  <c r="K143"/>
  <c r="K141"/>
  <c r="K135"/>
  <c r="K139"/>
  <c r="K137"/>
  <c r="K133"/>
  <c r="K131"/>
  <c r="K129"/>
  <c r="K127"/>
  <c r="K125"/>
  <c r="K123"/>
  <c r="K121"/>
  <c r="K119"/>
  <c r="K142"/>
  <c r="K138"/>
  <c r="K134"/>
  <c r="K130"/>
  <c r="K126"/>
  <c r="K124"/>
  <c r="K120"/>
  <c r="K112"/>
  <c r="K144"/>
  <c r="K140"/>
  <c r="K136"/>
  <c r="K132"/>
  <c r="K128"/>
  <c r="K122"/>
  <c r="K117"/>
  <c r="K114"/>
  <c r="K107"/>
  <c r="K108"/>
  <c r="K118"/>
  <c r="K116"/>
  <c r="K115"/>
  <c r="K113"/>
  <c r="K111"/>
  <c r="K110"/>
  <c r="K20"/>
  <c r="K17"/>
  <c r="K11"/>
  <c r="K12"/>
  <c r="K109"/>
  <c r="K147" i="3" l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L355" s="1"/>
  <c r="K144"/>
</calcChain>
</file>

<file path=xl/sharedStrings.xml><?xml version="1.0" encoding="utf-8"?>
<sst xmlns="http://schemas.openxmlformats.org/spreadsheetml/2006/main" count="2562" uniqueCount="859">
  <si>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</si>
  <si>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</si>
  <si>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</si>
  <si>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</si>
  <si>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</si>
  <si>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</si>
  <si>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</si>
  <si>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</si>
  <si>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</si>
  <si>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</si>
  <si>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</si>
  <si>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</si>
  <si>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</si>
  <si>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</si>
  <si>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</si>
  <si>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</si>
  <si>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</si>
  <si>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</si>
  <si>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</si>
  <si>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</si>
  <si>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</si>
  <si>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</si>
  <si>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</si>
  <si>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</si>
  <si>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</si>
  <si>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</si>
  <si>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</si>
  <si>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</si>
  <si>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</si>
  <si>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</si>
  <si>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</si>
  <si>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</si>
  <si>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</si>
  <si>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</si>
  <si>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</si>
  <si>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</si>
  <si>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</si>
  <si>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</si>
  <si>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</si>
  <si>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</si>
  <si>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</si>
  <si>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</si>
  <si>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</si>
  <si>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</si>
  <si>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</si>
  <si>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</si>
  <si>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</si>
  <si>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</si>
  <si>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</si>
  <si>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</si>
  <si>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</si>
  <si>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</si>
  <si>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</si>
  <si>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</si>
  <si>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</si>
  <si>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</si>
  <si>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</si>
  <si>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</si>
  <si>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</si>
  <si>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</si>
  <si>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</si>
  <si>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</si>
  <si>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</si>
  <si>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</si>
  <si>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</si>
  <si>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</si>
  <si>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</si>
  <si>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</si>
  <si>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</si>
  <si>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</si>
  <si>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</si>
  <si>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</si>
  <si>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</si>
  <si>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</si>
  <si>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</si>
  <si>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</si>
  <si>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</si>
  <si>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</si>
  <si>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</si>
  <si>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</si>
  <si>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</si>
  <si>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</si>
  <si>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</si>
  <si>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</si>
  <si>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</si>
  <si>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</si>
  <si>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</si>
  <si>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</si>
  <si>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</si>
  <si>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</si>
  <si>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</si>
  <si>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</si>
  <si>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</si>
  <si>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</si>
  <si>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</si>
  <si>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</si>
  <si>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</si>
  <si>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</si>
  <si>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</si>
  <si>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</si>
  <si>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</si>
  <si>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</si>
  <si>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</si>
  <si>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</si>
  <si>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</si>
  <si>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</si>
  <si>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</si>
  <si>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</si>
  <si>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</si>
  <si>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</si>
  <si>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</si>
  <si>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</si>
  <si>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</si>
  <si>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</si>
  <si>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</si>
  <si>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</si>
  <si>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</si>
  <si>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</si>
  <si>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</si>
  <si>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</si>
  <si>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</si>
  <si>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</si>
  <si>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</si>
  <si>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</si>
  <si>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</si>
  <si>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</si>
  <si>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</si>
  <si>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</si>
  <si>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</si>
  <si>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</si>
  <si>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</si>
  <si>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</si>
  <si>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</si>
  <si>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</si>
  <si>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</si>
  <si>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</si>
  <si>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</si>
  <si>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</si>
  <si>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</si>
  <si>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</si>
  <si>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</si>
  <si>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</si>
  <si>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</si>
  <si>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</si>
  <si>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</si>
  <si>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</si>
  <si>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</si>
  <si>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</si>
  <si>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</si>
  <si>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</si>
  <si>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</si>
  <si>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</si>
  <si>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</si>
  <si>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</si>
  <si>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</si>
  <si>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</si>
  <si>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</si>
  <si>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</si>
  <si>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</si>
  <si>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</si>
  <si>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</si>
  <si>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</si>
  <si>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</si>
  <si>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</si>
  <si>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</si>
  <si>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</si>
  <si>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</si>
  <si>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</si>
  <si>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</si>
  <si>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</si>
  <si>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</si>
  <si>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</si>
  <si>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</si>
  <si>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</si>
  <si>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</si>
  <si>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</si>
  <si>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</si>
  <si>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</si>
  <si>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</si>
  <si>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</si>
  <si>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</si>
  <si>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</si>
  <si>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</si>
  <si>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</si>
  <si>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</si>
  <si>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</si>
  <si>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</si>
  <si>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</si>
  <si>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</si>
  <si>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</si>
  <si>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</si>
  <si>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</si>
  <si>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</si>
  <si>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</si>
  <si>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</si>
  <si>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</si>
  <si>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</si>
  <si>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</si>
  <si>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</si>
  <si>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</si>
  <si>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</si>
  <si>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</si>
  <si>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</si>
  <si>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</si>
  <si>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</si>
  <si>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</si>
  <si>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</si>
  <si>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</si>
  <si>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</si>
  <si>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</si>
  <si>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</si>
  <si>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</si>
  <si>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</si>
  <si>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</si>
  <si>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</si>
  <si>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</si>
  <si>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</si>
  <si>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</si>
  <si>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</si>
  <si>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</si>
  <si>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</si>
  <si>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</si>
  <si>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</si>
  <si>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</si>
  <si>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</si>
  <si>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</si>
  <si>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</si>
  <si>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</si>
  <si>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</si>
  <si>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</si>
  <si>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</si>
  <si>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</si>
  <si>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</si>
  <si>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</si>
  <si>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</si>
  <si>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</si>
  <si>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</si>
  <si>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</si>
  <si>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</si>
  <si>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</si>
  <si>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</si>
  <si>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</si>
  <si>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</si>
  <si>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</si>
  <si>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</si>
  <si>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</si>
  <si>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</si>
  <si>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</si>
  <si>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</si>
  <si>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</si>
  <si>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</si>
  <si>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</si>
  <si>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</si>
  <si>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</si>
  <si>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</si>
  <si>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</si>
  <si>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</si>
  <si>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</si>
  <si>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</si>
  <si>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</si>
  <si>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</si>
  <si>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</si>
  <si>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</si>
  <si>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</si>
  <si>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</si>
  <si>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</si>
  <si>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</si>
  <si>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</si>
  <si>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</si>
  <si>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</si>
  <si>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</si>
  <si>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</si>
  <si>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</si>
  <si>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</si>
  <si>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</si>
  <si>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</si>
  <si>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</si>
  <si>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</si>
  <si>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</si>
  <si>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</si>
  <si>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</si>
  <si>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</si>
  <si>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</si>
  <si>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</si>
  <si>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</si>
  <si>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</si>
  <si>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</si>
  <si>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</si>
  <si>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</si>
  <si>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</si>
  <si>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</si>
  <si>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</si>
  <si>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</si>
  <si>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</si>
  <si>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</si>
  <si>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</si>
  <si>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</si>
  <si>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</si>
  <si>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</si>
  <si>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</si>
  <si>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</si>
  <si>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</si>
  <si>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</si>
  <si>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</si>
  <si>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</si>
  <si>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</si>
  <si>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</si>
  <si>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</si>
  <si>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</si>
  <si>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</si>
  <si>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</si>
  <si>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</si>
  <si>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</si>
  <si>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</si>
  <si>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</si>
  <si>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</si>
  <si>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</si>
  <si>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</si>
  <si>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</si>
  <si>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</si>
  <si>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</si>
  <si>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</si>
  <si>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</si>
  <si>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</si>
  <si>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</si>
  <si>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</si>
  <si>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</si>
  <si>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</si>
  <si>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</si>
  <si>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</si>
  <si>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</si>
  <si>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</si>
  <si>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</si>
  <si>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</si>
  <si>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</si>
  <si>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</si>
  <si>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</si>
  <si>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</si>
  <si>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</si>
  <si>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</si>
  <si>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</si>
  <si>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</si>
  <si>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</si>
  <si>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</si>
  <si>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</si>
  <si>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</si>
  <si>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</si>
  <si>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</si>
  <si>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</si>
  <si>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</si>
  <si>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</si>
  <si>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</si>
  <si>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</si>
  <si>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</si>
  <si>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</si>
  <si>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</si>
  <si>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</si>
  <si>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</si>
  <si>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</si>
  <si>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</si>
  <si>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</si>
  <si>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</si>
  <si>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</si>
  <si>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</si>
  <si>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</si>
  <si>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</si>
  <si>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</si>
  <si>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</si>
  <si>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</si>
  <si>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</si>
  <si>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</si>
  <si>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</si>
  <si>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</si>
  <si>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</si>
  <si>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</si>
  <si>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</si>
  <si>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</si>
  <si>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</si>
  <si>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</si>
  <si>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</si>
  <si>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</si>
  <si>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</si>
  <si>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</si>
  <si>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</si>
  <si>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</si>
  <si>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</si>
  <si>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</si>
  <si>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</si>
  <si>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</si>
  <si>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</si>
  <si>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</si>
  <si>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</si>
  <si>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</si>
  <si>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</si>
  <si>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</si>
  <si>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</si>
  <si>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</si>
  <si>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</si>
  <si>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</si>
  <si>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</si>
  <si>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</si>
  <si>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</si>
  <si>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</si>
  <si>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</si>
  <si>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</si>
  <si>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</si>
  <si>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</si>
  <si>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</si>
  <si>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</si>
  <si>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</si>
  <si>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</si>
  <si>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</si>
  <si>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</si>
  <si>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</si>
  <si>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</si>
  <si>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</si>
  <si>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</si>
  <si>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</si>
  <si>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</si>
  <si>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</si>
  <si>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</si>
  <si>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</si>
  <si>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</si>
  <si>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</si>
  <si>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</si>
  <si>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</si>
  <si>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</si>
  <si>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</si>
  <si>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</si>
  <si>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</si>
  <si>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</si>
  <si>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</si>
  <si>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</si>
  <si>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</si>
  <si>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</si>
  <si>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</si>
  <si>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</si>
  <si>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</si>
  <si>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</si>
  <si>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</si>
  <si>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</si>
  <si>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</si>
  <si>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</si>
  <si>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</si>
  <si>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</si>
  <si>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</si>
  <si>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</si>
  <si>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</si>
  <si>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</si>
  <si>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</si>
  <si>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</si>
  <si>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</si>
  <si>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</si>
  <si>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</si>
  <si>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</si>
  <si>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</si>
  <si>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</si>
  <si>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</si>
  <si>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</si>
  <si>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</si>
  <si>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</si>
  <si>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</si>
  <si>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</si>
  <si>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</si>
  <si>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</si>
  <si>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</si>
  <si>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</si>
  <si>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</si>
  <si>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</si>
  <si>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</si>
  <si>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</si>
  <si>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</si>
  <si>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</si>
  <si>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</si>
  <si>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</si>
  <si>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</si>
  <si>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</si>
  <si>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</si>
  <si>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</si>
  <si>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</si>
  <si>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</si>
  <si>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</si>
  <si>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</si>
  <si>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Papel 8 1/2 x 11</t>
  </si>
  <si>
    <t>Resma</t>
  </si>
  <si>
    <t>Unidad</t>
  </si>
  <si>
    <t>Papel 8 1/2 x 13</t>
  </si>
  <si>
    <t>Papel 8 1/2 x14</t>
  </si>
  <si>
    <t>papel de papelografo</t>
  </si>
  <si>
    <t>Caja 100/1</t>
  </si>
  <si>
    <t>Caja 25/1</t>
  </si>
  <si>
    <t>Cajitas 100/1</t>
  </si>
  <si>
    <t>Folders Partitions</t>
  </si>
  <si>
    <t>carpeta binder de 1/2 pulgada</t>
  </si>
  <si>
    <t>unidad</t>
  </si>
  <si>
    <t>carpeta binder de 1 pulgada</t>
  </si>
  <si>
    <t>carpeta binder de 1 1/2 pulgada</t>
  </si>
  <si>
    <t>carpeta binder de 2 pulgada</t>
  </si>
  <si>
    <t>Carpeta binder de 3 pulgada</t>
  </si>
  <si>
    <t>Post-it 3x3</t>
  </si>
  <si>
    <t>Post-it 2x3</t>
  </si>
  <si>
    <t>Post-it 3x5</t>
  </si>
  <si>
    <t>Post-it  para fax</t>
  </si>
  <si>
    <t>Boligrafo azules 12/1</t>
  </si>
  <si>
    <t>Boligrafo negro 12/1</t>
  </si>
  <si>
    <t>Boligrafo rojo 12/1</t>
  </si>
  <si>
    <t xml:space="preserve">Felpa azules 12/1 </t>
  </si>
  <si>
    <t xml:space="preserve">Felpa negra 12/1 </t>
  </si>
  <si>
    <t>Lapiz de carbon 12/1</t>
  </si>
  <si>
    <t>Crayones para Pizarra Negro</t>
  </si>
  <si>
    <t>Crayones para Pizarra Azul</t>
  </si>
  <si>
    <t>Crayones para Pizarra Rojo</t>
  </si>
  <si>
    <t>Cubierta para Encuadernar Carton Azul</t>
  </si>
  <si>
    <t>Cubierta para Encuadernar Carton Negra</t>
  </si>
  <si>
    <t>Cubierta para Encuadernar Carton Rojo Vivo</t>
  </si>
  <si>
    <t>Cubierta para Encuadernar Plastica trasparente</t>
  </si>
  <si>
    <t>Espiral de 1/4 pulgada</t>
  </si>
  <si>
    <t>Espiral de 1/2 pulgada</t>
  </si>
  <si>
    <t>Espiral de 3/4 pulgada</t>
  </si>
  <si>
    <t>Espiral de 9/16 pulgada</t>
  </si>
  <si>
    <t>Espiral de 5/8 pulgada</t>
  </si>
  <si>
    <t>Espiral de 3/8 pulgada</t>
  </si>
  <si>
    <t>Espiral de 5/16 pulgada</t>
  </si>
  <si>
    <t>Espiral de 1pulgada</t>
  </si>
  <si>
    <t>Espiral de 2 pulgada</t>
  </si>
  <si>
    <t>Libreta Rayada 8 1/2 x11 Blanca</t>
  </si>
  <si>
    <t>Libreta Rayada 5 x 8 Blanca</t>
  </si>
  <si>
    <t>Libro de Record 150 paginas</t>
  </si>
  <si>
    <t>Libro de Record 300 paginas</t>
  </si>
  <si>
    <t>Sobre Manila 8 1/2 x 11</t>
  </si>
  <si>
    <t>Sobre Manila 8 1/2 x 13</t>
  </si>
  <si>
    <t>Sobre Manila 14 x 16</t>
  </si>
  <si>
    <t>Sobre Manila 5 x 8</t>
  </si>
  <si>
    <t>Sobre Manila 9x12</t>
  </si>
  <si>
    <t>Corrector Liquido</t>
  </si>
  <si>
    <t>Borrador para pizarra</t>
  </si>
  <si>
    <t>Borra de leche</t>
  </si>
  <si>
    <t>Pegamento en barra de 40 gramos</t>
  </si>
  <si>
    <t>Pegamento en barra de 8 gramos</t>
  </si>
  <si>
    <t>Pegamento en liquido mediano</t>
  </si>
  <si>
    <t>Pegamento en liquido 125 ml</t>
  </si>
  <si>
    <t>Separadores Amarillo</t>
  </si>
  <si>
    <t>Cinta Pegante 3/4 Pulg.</t>
  </si>
  <si>
    <t>Cinta Pegante de 1/2 rollo pequeño</t>
  </si>
  <si>
    <t>Cinta para Maquina Brother</t>
  </si>
  <si>
    <t>Rollo de papel para Maquina sumadora</t>
  </si>
  <si>
    <t>Masking Tape Mediano</t>
  </si>
  <si>
    <t>Dispensador de Cintas</t>
  </si>
  <si>
    <t>CD en Blanco con Caratulas</t>
  </si>
  <si>
    <t>DVD en Blanco con Caratula</t>
  </si>
  <si>
    <t>Grapadoras</t>
  </si>
  <si>
    <t>Saca Grapas</t>
  </si>
  <si>
    <t>Tijeras</t>
  </si>
  <si>
    <t>Reglas</t>
  </si>
  <si>
    <t>Porta Clips</t>
  </si>
  <si>
    <t>Mouse</t>
  </si>
  <si>
    <t>Mouse Optico USB</t>
  </si>
  <si>
    <t>Mouse Inalambrico</t>
  </si>
  <si>
    <t>Almohadilla para mouse</t>
  </si>
  <si>
    <t>Bandeja de Escritorio</t>
  </si>
  <si>
    <t>Set Bandeja de Escritorio</t>
  </si>
  <si>
    <t>Perforadora de 2 hoyos</t>
  </si>
  <si>
    <t>Perforadora de 3 hoyos</t>
  </si>
  <si>
    <t>Trituradora de Papel</t>
  </si>
  <si>
    <t>Porta Revista grande</t>
  </si>
  <si>
    <t>Porta Revista mediana Transparente</t>
  </si>
  <si>
    <t>Regletas</t>
  </si>
  <si>
    <t>Label para Sobre 2x4</t>
  </si>
  <si>
    <t>Perforadora Grande</t>
  </si>
  <si>
    <t>Sobre para carta en Blanco</t>
  </si>
  <si>
    <t>Paper crema sin timbrar 8 1//2 x 11</t>
  </si>
  <si>
    <t xml:space="preserve">Papel 8 1/2 x 11 a color </t>
  </si>
  <si>
    <t>Folders 8 1/2 x11 caja 100/1</t>
  </si>
  <si>
    <t>Folders 8 1/2 x13 caja 100/1</t>
  </si>
  <si>
    <t>Folders de bolsillo sin timbrar caja 25/1</t>
  </si>
  <si>
    <t>Clips pequeños 100/1</t>
  </si>
  <si>
    <t>Clip Billetero  3/4 pulg. Caja 12/1</t>
  </si>
  <si>
    <t>Clip Billetero  1 pulg. Caja 12/1</t>
  </si>
  <si>
    <t>Clip Billetero  1/4 pulg. Caja 12/1</t>
  </si>
  <si>
    <t>Clip Billetero  1 5/8 pulg. Caja 12/1</t>
  </si>
  <si>
    <t>Clip Billetero Jumbo de  pulg. Caja 12/1</t>
  </si>
  <si>
    <t>Resaltadores Mamey</t>
  </si>
  <si>
    <t>Resaltador Rosado</t>
  </si>
  <si>
    <t>Resaltador Azul</t>
  </si>
  <si>
    <t>Resaltador Verde</t>
  </si>
  <si>
    <t>Resaltador Amarillo</t>
  </si>
  <si>
    <t>Crayon Permanente</t>
  </si>
  <si>
    <t>Crayon permanente punta fina</t>
  </si>
  <si>
    <t>Memoria USB de 4GB</t>
  </si>
  <si>
    <t>Memoria USB de 8GB</t>
  </si>
  <si>
    <t>Grapadoras grandes</t>
  </si>
  <si>
    <t>Porta lapices</t>
  </si>
  <si>
    <t>Libretas de telefonos</t>
  </si>
  <si>
    <t>Libretas de mensajes</t>
  </si>
  <si>
    <t>Teclado</t>
  </si>
  <si>
    <t>Porta CD tipo libro</t>
  </si>
  <si>
    <t>Porta Tarjetas tipo libro</t>
  </si>
  <si>
    <t>Porta Tarjetas de escritorio</t>
  </si>
  <si>
    <t>Libro de Record 500 paginas</t>
  </si>
  <si>
    <t>4413 - Suministros de oficina</t>
  </si>
  <si>
    <t>Pendaflex 8 1/2 x 11 (Caja)</t>
  </si>
  <si>
    <t>Pendaflex 8 1/2 x 13 (caja)</t>
  </si>
  <si>
    <t>Gomitas (cajas 100/1)</t>
  </si>
  <si>
    <t>Ganchos ACCO (Caja)</t>
  </si>
  <si>
    <t xml:space="preserve">Cinta Pegante Ancha de empaque </t>
  </si>
  <si>
    <t>Cinta Adhesiva Ancha color marrón</t>
  </si>
  <si>
    <t xml:space="preserve">Cinta para rotular </t>
  </si>
  <si>
    <t>Cinta corrector Olympia</t>
  </si>
  <si>
    <t>Cinta de escribir Olympia</t>
  </si>
  <si>
    <t>Tinta para numerador</t>
  </si>
  <si>
    <t>Label para CD (caja)</t>
  </si>
  <si>
    <t>Sacapuntas de Metal</t>
  </si>
  <si>
    <t>Regletas cable largo</t>
  </si>
  <si>
    <t>Sacapuntas electrico</t>
  </si>
  <si>
    <t>Protector de hojas 8 1/2 x 11 (paquetes)</t>
  </si>
  <si>
    <t>4414 - Suministros de oficina</t>
  </si>
  <si>
    <t>4415 - Suministros de oficina</t>
  </si>
  <si>
    <t>4416 - Suministros de oficina</t>
  </si>
  <si>
    <t>4417 - Suministros de oficina</t>
  </si>
  <si>
    <t>4418 - Suministros de oficina</t>
  </si>
  <si>
    <t>Humedecedor de dedos</t>
  </si>
  <si>
    <t>Fichas 3 x 5 (Paquete)</t>
  </si>
  <si>
    <t>Fichas 4 x 6 (Paquete)</t>
  </si>
  <si>
    <t>Agenda de Escritorio</t>
  </si>
  <si>
    <t>Agenda tipo libro</t>
  </si>
  <si>
    <t>Cátedra tipo libro</t>
  </si>
  <si>
    <t>Toners CC530A</t>
  </si>
  <si>
    <t>Toners CC531A</t>
  </si>
  <si>
    <t>Toners CC532A</t>
  </si>
  <si>
    <t>Toners CC533A</t>
  </si>
  <si>
    <t>Toners Q5949A</t>
  </si>
  <si>
    <t>Toners Q6472A</t>
  </si>
  <si>
    <t>Toners Q6471A</t>
  </si>
  <si>
    <t>Toners Q6473A</t>
  </si>
  <si>
    <t>Toners CE505A</t>
  </si>
  <si>
    <t>Toners Q6470A</t>
  </si>
  <si>
    <t>Cartucho C9364W 98 NEGRO</t>
  </si>
  <si>
    <t>Toners Q2612A</t>
  </si>
  <si>
    <t>Toners Q7553A</t>
  </si>
  <si>
    <t>Toners Q5942A</t>
  </si>
  <si>
    <t>Toners Q5951A CYAN</t>
  </si>
  <si>
    <t>Toners Q5952A AMARILLO</t>
  </si>
  <si>
    <t>Toners Q5953A MAGENTA</t>
  </si>
  <si>
    <t>Toners CE278A (78)A</t>
  </si>
  <si>
    <t>Toners CB435A</t>
  </si>
  <si>
    <t>Toners CB436A</t>
  </si>
  <si>
    <t>Toners CB540</t>
  </si>
  <si>
    <t>Toners CB541</t>
  </si>
  <si>
    <t>Toners CB542</t>
  </si>
  <si>
    <t>Toners CB543</t>
  </si>
  <si>
    <t>4411 - Maquinaria, suministros y accesorios de oficina</t>
  </si>
  <si>
    <t>4714 - Suministros de limpieza</t>
  </si>
  <si>
    <t>Almuerzo Empleados</t>
  </si>
  <si>
    <t>Botellones de agua</t>
  </si>
  <si>
    <t>Café</t>
  </si>
  <si>
    <t>Fardos</t>
  </si>
  <si>
    <t>Azucar</t>
  </si>
  <si>
    <t>Saco 125 lb</t>
  </si>
  <si>
    <t>Brillo verde</t>
  </si>
  <si>
    <t>Brillo la maquina</t>
  </si>
  <si>
    <t>Cepillo para pared</t>
  </si>
  <si>
    <t>Swaper</t>
  </si>
  <si>
    <t>Escoba</t>
  </si>
  <si>
    <t>Escoba tipo cepillo</t>
  </si>
  <si>
    <t>Limpiador en espuma</t>
  </si>
  <si>
    <t>Jabon bola azul</t>
  </si>
  <si>
    <t>Jabon cuava en pasta</t>
  </si>
  <si>
    <t>Desinfectantes</t>
  </si>
  <si>
    <t>Limpiador de ceramica</t>
  </si>
  <si>
    <t>Palas de recoger basura</t>
  </si>
  <si>
    <t>Papel Jumbo</t>
  </si>
  <si>
    <t>Papel Centrico</t>
  </si>
  <si>
    <t>Papel de bano</t>
  </si>
  <si>
    <t>Jabon liquido para fregar</t>
  </si>
  <si>
    <t>Jabon liquido para lavar las manos</t>
  </si>
  <si>
    <t>Vasos desechabes de 7 oz</t>
  </si>
  <si>
    <t>Plato Desechables no. 9</t>
  </si>
  <si>
    <t>Cucharitas 25/1</t>
  </si>
  <si>
    <t>Vasos desechabes de 5 oz</t>
  </si>
  <si>
    <t>Vasos desechabes de 10 oz</t>
  </si>
  <si>
    <t>Detergente en polvo</t>
  </si>
  <si>
    <t>Escurridor de piso</t>
  </si>
  <si>
    <t>Zafacon</t>
  </si>
  <si>
    <t>Cubetas</t>
  </si>
  <si>
    <t>Lanilla</t>
  </si>
  <si>
    <t>Guantes</t>
  </si>
  <si>
    <t>Cloro</t>
  </si>
  <si>
    <t>Tenedores 25/1</t>
  </si>
  <si>
    <t>Cuchillos 25/1</t>
  </si>
  <si>
    <t>Servilletas  500/1</t>
  </si>
  <si>
    <t>Fardos 100/1</t>
  </si>
  <si>
    <t>Fundas para basura 55 galones</t>
  </si>
  <si>
    <t>Pares</t>
  </si>
  <si>
    <t>Yarda</t>
  </si>
  <si>
    <t>Ambientador en Spray</t>
  </si>
  <si>
    <t>Cajas 50/1</t>
  </si>
  <si>
    <t>Paquete 5/1</t>
  </si>
  <si>
    <t>Galon</t>
  </si>
  <si>
    <t>Saco 30 lb</t>
  </si>
  <si>
    <t>Fardo 12/1</t>
  </si>
  <si>
    <t>Cajas 6/1</t>
  </si>
  <si>
    <t>Fardos 48/1</t>
  </si>
  <si>
    <t>Galones</t>
  </si>
  <si>
    <t>Paq. 50/1</t>
  </si>
  <si>
    <t>Fardos 10/1</t>
  </si>
  <si>
    <t>Paq. 25/1</t>
  </si>
  <si>
    <t>REPARACION Y MANTENIMIENTO DE AIRE ACONDICIONADO</t>
  </si>
  <si>
    <t xml:space="preserve">TARJETAS DE PRESENTACION
</t>
  </si>
  <si>
    <t xml:space="preserve">BROCHURES VARIOS </t>
  </si>
  <si>
    <t>CARNET DE EMPLEADOS</t>
  </si>
  <si>
    <t>LETRERO (OAI) Señalización frontal de la oficina</t>
  </si>
  <si>
    <t xml:space="preserve">SUSCRIPCION </t>
  </si>
  <si>
    <t>MEMORIA CAMARA DE FOTOS</t>
  </si>
  <si>
    <t>BULTO CAMARA</t>
  </si>
  <si>
    <t>PILAS CAMARA</t>
  </si>
  <si>
    <t>DVD</t>
  </si>
  <si>
    <t>ROUTER INALAMBRICO</t>
  </si>
  <si>
    <t>SCANNER</t>
  </si>
  <si>
    <t>LICENCIAS ANTIVIRUS</t>
  </si>
  <si>
    <t>ALMUERZO PERIODISTAS</t>
  </si>
  <si>
    <t>ALMUERZO DIA DE LAS SECRETARIAS</t>
  </si>
  <si>
    <t>CELEBRACION DIA DE LA MUJER</t>
  </si>
  <si>
    <t>CELEBRACION NAVIDEÑA</t>
  </si>
  <si>
    <t>ALMUERZO DIA DE LAS MADRES</t>
  </si>
  <si>
    <t>CELEBRACION DIA DE LAS PADRES</t>
  </si>
  <si>
    <t>GASOIL PARA LA PLANTA DE EMERGENCIA</t>
  </si>
  <si>
    <t>TICKETS DE 500 PESOS</t>
  </si>
  <si>
    <t>TICKETS DE 200 PESOS</t>
  </si>
  <si>
    <t>TICKETS DE 100 PESOS</t>
  </si>
  <si>
    <t>ACEITE DE DOS TIEMPOS</t>
  </si>
  <si>
    <t>1/4 GL</t>
  </si>
  <si>
    <t>ACEITE SAE 10 W40 GASOLINA 2 EN 1</t>
  </si>
  <si>
    <t>ACEITE SAE 20 W50 GASOLINA 2 EN 1</t>
  </si>
  <si>
    <t>ACEITE SAE 50 DIESEL 2 EN 1</t>
  </si>
  <si>
    <t>ACEITE DE TRANSMISION</t>
  </si>
  <si>
    <t>GL</t>
  </si>
  <si>
    <t>LIQUIDO DE FRENOS CAJA 12/1</t>
  </si>
  <si>
    <t>CAJA</t>
  </si>
  <si>
    <t>ADITIVO DE GASOLINA</t>
  </si>
  <si>
    <t>1/2 GL</t>
  </si>
  <si>
    <t>SELLO GOMIGRAFO</t>
  </si>
  <si>
    <t xml:space="preserve">IMPRESIÓN DE LIBRO </t>
  </si>
  <si>
    <t>PUBLICACIONES EN PRENSA ESCRITA</t>
  </si>
  <si>
    <t>PANTALLA PLASMA 42PUL FULL</t>
  </si>
  <si>
    <t>DISCO DURO EXTERNO 2 TETRABITE</t>
  </si>
  <si>
    <t>LICENCIA PARA ANTI-SPAM PARA EL SERVIDOR DE CORREO</t>
  </si>
  <si>
    <t>TELEFONO CISCO</t>
  </si>
  <si>
    <t>CELEBRACION SEMANA ANIVERSARIO</t>
  </si>
  <si>
    <t>CONSTRUCCION STAND FERIA DEL LIBRO</t>
  </si>
  <si>
    <t>CAJAS 500/1</t>
  </si>
  <si>
    <t>500 UNIDADES</t>
  </si>
  <si>
    <t>FOLDER MARRON TIMBRADO 8 1/2 X 11</t>
  </si>
  <si>
    <t>SOBRES TIMBRADOS BLANCO</t>
  </si>
  <si>
    <t>FORMULARIO RECIBO DE PAGO</t>
  </si>
  <si>
    <t>Talonario</t>
  </si>
  <si>
    <t>FORMULARIO AUSENCIA Y TARDANZA</t>
  </si>
  <si>
    <t>PAPEL TIMBRADO BOND BLANCO 8 1/2 X 14 ESCUDO FULL COLOR</t>
  </si>
  <si>
    <t>PAPEL TIMBRADO HILO CREMA 8 1/2 X 14 ESCUDO PAN DE ORO</t>
  </si>
  <si>
    <t>Toners Q5950A NEGRO</t>
  </si>
  <si>
    <t>Cartucho 56</t>
  </si>
  <si>
    <t>Cartucho 57</t>
  </si>
  <si>
    <t>Cartucho 58</t>
  </si>
  <si>
    <t>Toners 255A</t>
  </si>
  <si>
    <t>Toners CC643A COLOR</t>
  </si>
  <si>
    <t>Toners CC640 NEGRO</t>
  </si>
  <si>
    <t>Toners C9366W (95) COLOR</t>
  </si>
  <si>
    <t>Toners CB337w (75) COLOR</t>
  </si>
  <si>
    <t>Toners Q6511a NEGRO</t>
  </si>
  <si>
    <t>Cartucho CB335W 74 NEGRO</t>
  </si>
  <si>
    <t>Gafete distintivo en blanco Identificador de persona</t>
  </si>
  <si>
    <t>unidad 12/1</t>
  </si>
  <si>
    <t>Grapas Standard</t>
  </si>
  <si>
    <t xml:space="preserve">MEMORIA ANUAL DEL DESPACHO SR.  </t>
  </si>
  <si>
    <t>MINISTRO</t>
  </si>
  <si>
    <t>Cartucho CC643A</t>
  </si>
  <si>
    <t>Cartucho CC640</t>
  </si>
  <si>
    <t>Toners Q1338A</t>
  </si>
  <si>
    <t>Toners C7115A</t>
  </si>
  <si>
    <t>Toners C9381A</t>
  </si>
  <si>
    <t>Toners CF280X</t>
  </si>
  <si>
    <t>Toners CE410A</t>
  </si>
  <si>
    <t>Toners HPCE411A</t>
  </si>
  <si>
    <t>Toners CE 412A</t>
  </si>
  <si>
    <t>Toners CE 413A</t>
  </si>
  <si>
    <t>Cartucho 21</t>
  </si>
  <si>
    <t>Cartucho 22</t>
  </si>
  <si>
    <t>Acido Muriatico</t>
  </si>
  <si>
    <t>CABLEADO Y EQUIPOS PARA VOZ Y DATA</t>
  </si>
  <si>
    <t>COMPUTADORAS DE ESCRITORIO</t>
  </si>
  <si>
    <t>IMPRESORAS A COLOR</t>
  </si>
  <si>
    <t>IMPRESORAS A BLANCO Y NEGRO</t>
  </si>
  <si>
    <t>Winasorb Ultra  Tab.</t>
  </si>
  <si>
    <t>Sinutab plus ns 96</t>
  </si>
  <si>
    <t>Loratadina MK 10 mg.</t>
  </si>
  <si>
    <t>Resfridol Te sobre</t>
  </si>
  <si>
    <t>Winasorb Anti-Gripal</t>
  </si>
  <si>
    <t>Diclofenac pot. 50 mk</t>
  </si>
  <si>
    <t>Acetaminofen MK 500 mg</t>
  </si>
  <si>
    <t>Sertal Compuesto</t>
  </si>
  <si>
    <t>Amoxicilina 500 mg MK</t>
  </si>
  <si>
    <t>Ibuprofeno 400 mg.Tab.</t>
  </si>
  <si>
    <t>Lancetas Accu-Chek</t>
  </si>
  <si>
    <t>Gasa Esteril</t>
  </si>
  <si>
    <t>Spasmosan Jbe.120 ml.</t>
  </si>
  <si>
    <t>Micropore 1 x 10 yds</t>
  </si>
  <si>
    <t>Ponstan 500 mg.</t>
  </si>
  <si>
    <t>Omeprazol 20 mg</t>
  </si>
  <si>
    <t xml:space="preserve">Ranitidina Cinfa 300 mg </t>
  </si>
  <si>
    <t>Fastum Gel 60 gr.</t>
  </si>
  <si>
    <t>Nitrofurazona Pomada</t>
  </si>
  <si>
    <t>Dermobiotic Pomada</t>
  </si>
  <si>
    <t>Accu-Check Act. Glucose</t>
  </si>
  <si>
    <t>Alcohol Isopropilico</t>
  </si>
  <si>
    <t>Visimax gotas</t>
  </si>
  <si>
    <t>Baja lengua</t>
  </si>
  <si>
    <t>Bacterodine sol. 120 ml.</t>
  </si>
  <si>
    <t>Curita Hansaplst 10</t>
  </si>
  <si>
    <t>Otodom Gotas</t>
  </si>
  <si>
    <t>Sobres</t>
  </si>
  <si>
    <t>tabletas</t>
  </si>
  <si>
    <t>caja</t>
  </si>
  <si>
    <t>frasco</t>
  </si>
  <si>
    <t>caka</t>
  </si>
  <si>
    <t>Uniforme de empleadas</t>
  </si>
  <si>
    <t>uniforme de choferes</t>
  </si>
  <si>
    <t>uniforme de conserjes</t>
  </si>
  <si>
    <t>Fumigacion</t>
  </si>
  <si>
    <t>Baterias para vehiculos</t>
  </si>
  <si>
    <t>Neumaticos para vehiculos</t>
  </si>
  <si>
    <t>Neveras</t>
  </si>
  <si>
    <t>Estufas</t>
  </si>
  <si>
    <t>Televisores</t>
  </si>
  <si>
    <t>Abanicos</t>
  </si>
  <si>
    <t xml:space="preserve">Llicuadoras </t>
  </si>
  <si>
    <t>Microondas</t>
  </si>
  <si>
    <t>Nevera ejecutiva</t>
  </si>
  <si>
    <t>unidades</t>
  </si>
  <si>
    <t>unidaddes</t>
  </si>
  <si>
    <t>Mantenimiento preventivo de vehiculos</t>
  </si>
  <si>
    <t>Mantenimientos y reparaciones vehiculos</t>
  </si>
  <si>
    <t>Unidades</t>
  </si>
  <si>
    <t>BALANCEO DE LAS CARGAS DE DATOS EN LA RED</t>
  </si>
  <si>
    <t>PAPEL TIMBRADO HILO CREMA 8 1/2 X 14ESCUDO PAN DE ORO</t>
  </si>
  <si>
    <t>PLAN ANUAL DE COMPRAS Y CONTRATACIONES AÑO 2014</t>
  </si>
  <si>
    <t>Pasajes aereos</t>
  </si>
  <si>
    <t>IMPRESIÓN DE SOBRES CREMA ESCUDO PAN DE ORO</t>
  </si>
  <si>
    <t>Ceramicas</t>
  </si>
  <si>
    <t>Pinturas</t>
  </si>
  <si>
    <t>Alambres</t>
  </si>
  <si>
    <t>Bombillos bajo consumo</t>
  </si>
  <si>
    <t>Lamparas bajo consumo</t>
  </si>
  <si>
    <t>Metro 2</t>
  </si>
  <si>
    <t>5 galones</t>
  </si>
  <si>
    <t>pies 2</t>
  </si>
  <si>
    <t>compresores</t>
  </si>
  <si>
    <t>Cemento gris</t>
  </si>
  <si>
    <t>NOMBRE DE LA ENTIDAD: MINISTERIO DE ECONOMIA, PLANIFICACION Y DESARROLLO</t>
  </si>
  <si>
    <t>UNIDADES</t>
  </si>
  <si>
    <t>1000 UNIDADES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</si>
</sst>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164" fontId="12" fillId="0" borderId="0" xfId="0" applyNumberFormat="1" applyFont="1"/>
    <xf numFmtId="0" fontId="12" fillId="0" borderId="0" xfId="0" quotePrefix="1" applyNumberFormat="1" applyFont="1" applyFill="1" applyAlignment="1">
      <alignment horizontal="left"/>
    </xf>
    <xf numFmtId="0" fontId="2" fillId="0" borderId="0" xfId="0" applyFont="1"/>
    <xf numFmtId="0" fontId="14" fillId="3" borderId="0" xfId="0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164" fontId="14" fillId="3" borderId="0" xfId="0" applyNumberFormat="1" applyFont="1" applyFill="1" applyBorder="1"/>
    <xf numFmtId="166" fontId="6" fillId="0" borderId="0" xfId="2" applyNumberFormat="1" applyFont="1" applyBorder="1"/>
    <xf numFmtId="166" fontId="6" fillId="3" borderId="0" xfId="2" applyNumberFormat="1" applyFont="1" applyFill="1" applyBorder="1"/>
    <xf numFmtId="166" fontId="12" fillId="0" borderId="0" xfId="2" applyNumberFormat="1" applyFont="1"/>
    <xf numFmtId="0" fontId="12" fillId="3" borderId="0" xfId="0" applyFont="1" applyFill="1"/>
    <xf numFmtId="166" fontId="12" fillId="3" borderId="0" xfId="2" applyNumberFormat="1" applyFont="1" applyFill="1"/>
    <xf numFmtId="164" fontId="12" fillId="3" borderId="0" xfId="0" applyNumberFormat="1" applyFont="1" applyFill="1"/>
    <xf numFmtId="0" fontId="12" fillId="3" borderId="0" xfId="0" quotePrefix="1" applyNumberFormat="1" applyFont="1" applyFill="1" applyAlignment="1">
      <alignment horizontal="left"/>
    </xf>
    <xf numFmtId="0" fontId="6" fillId="3" borderId="0" xfId="0" applyFont="1" applyFill="1"/>
    <xf numFmtId="0" fontId="14" fillId="3" borderId="0" xfId="0" applyFont="1" applyFill="1"/>
    <xf numFmtId="166" fontId="14" fillId="3" borderId="0" xfId="2" applyNumberFormat="1" applyFont="1" applyFill="1"/>
    <xf numFmtId="164" fontId="14" fillId="3" borderId="0" xfId="0" applyNumberFormat="1" applyFont="1" applyFill="1"/>
    <xf numFmtId="0" fontId="14" fillId="3" borderId="0" xfId="0" quotePrefix="1" applyNumberFormat="1" applyFont="1" applyFill="1" applyAlignment="1">
      <alignment horizontal="left"/>
    </xf>
    <xf numFmtId="0" fontId="6" fillId="4" borderId="0" xfId="0" applyFont="1" applyFill="1" applyBorder="1"/>
    <xf numFmtId="0" fontId="12" fillId="4" borderId="0" xfId="0" applyFont="1" applyFill="1"/>
    <xf numFmtId="0" fontId="2" fillId="0" borderId="0" xfId="0" applyFont="1"/>
    <xf numFmtId="0" fontId="6" fillId="5" borderId="0" xfId="0" applyFont="1" applyFill="1" applyBorder="1"/>
    <xf numFmtId="0" fontId="12" fillId="5" borderId="0" xfId="0" applyFont="1" applyFill="1"/>
    <xf numFmtId="0" fontId="2" fillId="0" borderId="0" xfId="0" applyFont="1"/>
    <xf numFmtId="43" fontId="6" fillId="0" borderId="0" xfId="2" applyFont="1" applyBorder="1"/>
    <xf numFmtId="43" fontId="6" fillId="3" borderId="0" xfId="2" applyFont="1" applyFill="1" applyBorder="1"/>
    <xf numFmtId="43" fontId="12" fillId="0" borderId="0" xfId="2" applyFont="1"/>
    <xf numFmtId="43" fontId="12" fillId="3" borderId="0" xfId="2" applyFont="1" applyFill="1"/>
    <xf numFmtId="43" fontId="14" fillId="3" borderId="0" xfId="2" applyFont="1" applyFill="1"/>
    <xf numFmtId="0" fontId="15" fillId="5" borderId="0" xfId="0" applyFont="1" applyFill="1"/>
    <xf numFmtId="0" fontId="6" fillId="4" borderId="0" xfId="0" applyFont="1" applyFill="1"/>
    <xf numFmtId="0" fontId="6" fillId="0" borderId="0" xfId="0" applyNumberFormat="1" applyFont="1"/>
    <xf numFmtId="164" fontId="6" fillId="0" borderId="0" xfId="0" applyNumberFormat="1" applyFont="1"/>
    <xf numFmtId="0" fontId="6" fillId="0" borderId="0" xfId="0" applyNumberFormat="1" applyFont="1" applyFill="1" applyAlignment="1">
      <alignment horizontal="left"/>
    </xf>
    <xf numFmtId="0" fontId="5" fillId="0" borderId="0" xfId="0" applyFont="1" applyBorder="1"/>
    <xf numFmtId="0" fontId="5" fillId="3" borderId="0" xfId="0" applyFont="1" applyFill="1" applyBorder="1"/>
    <xf numFmtId="0" fontId="16" fillId="3" borderId="0" xfId="0" applyFont="1" applyFill="1" applyBorder="1"/>
    <xf numFmtId="43" fontId="5" fillId="0" borderId="0" xfId="2" applyFont="1" applyBorder="1" applyAlignment="1">
      <alignment horizontal="left"/>
    </xf>
    <xf numFmtId="43" fontId="5" fillId="0" borderId="0" xfId="2" applyFont="1" applyBorder="1"/>
    <xf numFmtId="43" fontId="5" fillId="0" borderId="0" xfId="2" applyFont="1" applyBorder="1" applyAlignment="1"/>
    <xf numFmtId="43" fontId="14" fillId="3" borderId="0" xfId="2" applyFont="1" applyFill="1" applyBorder="1"/>
    <xf numFmtId="166" fontId="6" fillId="0" borderId="0" xfId="2" applyNumberFormat="1" applyFont="1"/>
    <xf numFmtId="43" fontId="6" fillId="0" borderId="0" xfId="2" applyFont="1"/>
    <xf numFmtId="0" fontId="6" fillId="0" borderId="0" xfId="0" quotePrefix="1" applyNumberFormat="1" applyFont="1" applyFill="1" applyAlignment="1">
      <alignment horizontal="left"/>
    </xf>
    <xf numFmtId="0" fontId="17" fillId="6" borderId="0" xfId="0" applyFont="1" applyFill="1" applyBorder="1"/>
    <xf numFmtId="0" fontId="6" fillId="6" borderId="0" xfId="0" applyFont="1" applyFill="1" applyBorder="1"/>
    <xf numFmtId="164" fontId="2" fillId="0" borderId="0" xfId="0" applyNumberFormat="1" applyFont="1"/>
    <xf numFmtId="44" fontId="2" fillId="0" borderId="0" xfId="0" applyNumberFormat="1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48" dataDxfId="47">
  <autoFilter ref="A10:O146"/>
  <sortState ref="A8:N143">
    <sortCondition ref="A7:A143"/>
  </sortState>
  <tableColumns count="15">
    <tableColumn id="1" name="CÓDIGO DEL CATÁLOGO DE BIENES Y SERVICIOS (CBS) " dataDxfId="46"/>
    <tableColumn id="2" name="DESCRIPCIÓN DE LA COMPRA O CONTRATACIÓN" dataDxfId="45"/>
    <tableColumn id="18" name="UNIDAD DE MEDIDA" dataDxfId="44"/>
    <tableColumn id="3" name="PRIMER TRIMESTRE" dataDxfId="43"/>
    <tableColumn id="4" name="SEGUNDO TRIMESTRE" dataDxfId="42"/>
    <tableColumn id="5" name="TERCER TRIMESTRE" dataDxfId="41"/>
    <tableColumn id="12" name="CUARTO TRIMESTRE" dataDxfId="40"/>
    <tableColumn id="7" name="CANTIDAD TOTAL" dataDxfId="39">
      <calculatedColumnFormula>SUM('PACC - SNCC.F.053'!$D11:$G11)</calculatedColumnFormula>
    </tableColumn>
    <tableColumn id="20" name="PRECIO UNITARIO ESTIMADO" dataDxfId="38"/>
    <tableColumn id="6" name="COSTO TOTAL UNITARIO" dataDxfId="37">
      <calculatedColumnFormula>+H11*I11</calculatedColumnFormula>
    </tableColumn>
    <tableColumn id="10" name="COSTO TOTAL POR CÓDIGO DE CATÁLOGO DE BIENES Y SERVICIOS (CBS)" dataDxfId="36">
      <calculatedColumnFormula>SUM(J11:J15)</calculatedColumnFormula>
    </tableColumn>
    <tableColumn id="14" name=" PROCEDIMIENTO DE SELECCIÓN " dataDxfId="35"/>
    <tableColumn id="17" name="FUENTE DE FINANCIAMIENTO" dataDxfId="34"/>
    <tableColumn id="8" name="VALOR ADQUIRIDO" dataDxfId="33"/>
    <tableColumn id="9" name="OBSERVACIÓN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353" insertRowShift="1" totalsRowCount="1" headerRowDxfId="31" dataDxfId="30">
  <autoFilter ref="A10:O352"/>
  <sortState ref="A11:O210">
    <sortCondition ref="A7:A143"/>
  </sortState>
  <tableColumns count="15">
    <tableColumn id="1" name="CÓDIGO DEL CATÁLOGO DE BIENES Y SERVICIOS (CBS) " dataDxfId="29" totalsRowDxfId="28"/>
    <tableColumn id="2" name="DESCRIPCIÓN DE LA COMPRA O CONTRATACIÓN" dataDxfId="27" totalsRowDxfId="26"/>
    <tableColumn id="18" name="UNIDAD DE MEDIDA" dataDxfId="25" totalsRowDxfId="24"/>
    <tableColumn id="3" name="PRIMER TRIMESTRE" dataDxfId="23" totalsRowDxfId="22"/>
    <tableColumn id="4" name="SEGUNDO TRIMESTRE" dataDxfId="21" totalsRowDxfId="20"/>
    <tableColumn id="5" name="TERCER TRIMESTRE" dataDxfId="19" totalsRowDxfId="18"/>
    <tableColumn id="12" name="CUARTO TRIMESTRE" dataDxfId="17" totalsRowDxfId="16"/>
    <tableColumn id="7" name="CANTIDAD TOTAL" dataDxfId="15" totalsRowDxfId="14">
      <calculatedColumnFormula>SUM('PACC - SNCC.F.053 (3)'!$D11:$G11)</calculatedColumnFormula>
    </tableColumn>
    <tableColumn id="20" name="PRECIO UNITARIO ESTIMADO" dataDxfId="13" totalsRowDxfId="12"/>
    <tableColumn id="6" name="COSTO TOTAL UNITARIO ESTIMADO" dataDxfId="11" totalsRowDxfId="10">
      <calculatedColumnFormula>+H11*I11</calculatedColumnFormula>
    </tableColumn>
    <tableColumn id="10" name="COSTO TOTAL POR CÓDIGO DE CATÁLOGO DE BIENES Y SERVICIOS (CBS)" dataDxfId="9" totalsRowDxfId="8">
      <calculatedColumnFormula>SUM(J11:J15)</calculatedColumnFormula>
    </tableColumn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82"/>
      <c r="N3" s="15" t="s">
        <v>3</v>
      </c>
      <c r="O3" s="24">
        <v>41248</v>
      </c>
    </row>
    <row r="4" spans="1:23" ht="20.25">
      <c r="A4" s="82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82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83" t="s">
        <v>480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23">
      <c r="A7" s="81" t="s">
        <v>479</v>
      </c>
      <c r="B7" s="81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78" t="s">
        <v>15</v>
      </c>
      <c r="E9" s="79"/>
      <c r="F9" s="79"/>
      <c r="G9" s="80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0"/>
  <sheetViews>
    <sheetView tabSelected="1" workbookViewId="0">
      <selection activeCell="C249" sqref="C249"/>
    </sheetView>
  </sheetViews>
  <sheetFormatPr baseColWidth="10" defaultColWidth="11.42578125" defaultRowHeight="18"/>
  <cols>
    <col min="1" max="1" width="66.7109375" style="25" customWidth="1"/>
    <col min="2" max="2" width="71.7109375" style="25" bestFit="1" customWidth="1"/>
    <col min="3" max="3" width="15" style="25" bestFit="1" customWidth="1"/>
    <col min="4" max="7" width="9.5703125" style="25" bestFit="1" customWidth="1"/>
    <col min="8" max="8" width="19.140625" style="25" customWidth="1"/>
    <col min="9" max="9" width="12.7109375" style="25" customWidth="1"/>
    <col min="10" max="10" width="19.7109375" style="25" customWidth="1"/>
    <col min="11" max="11" width="36.7109375" style="25" customWidth="1"/>
    <col min="12" max="12" width="41.7109375" style="25" customWidth="1"/>
    <col min="13" max="13" width="31.7109375" style="25" customWidth="1"/>
    <col min="14" max="14" width="36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41687</v>
      </c>
    </row>
    <row r="3" spans="1:23" ht="22.5" customHeight="1">
      <c r="A3" s="82"/>
      <c r="N3" s="15" t="s">
        <v>3</v>
      </c>
      <c r="O3" s="24">
        <v>41688</v>
      </c>
    </row>
    <row r="4" spans="1:23" ht="20.25">
      <c r="A4" s="82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>
      <c r="A5" s="82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83" t="s">
        <v>856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23">
      <c r="A7" s="81" t="s">
        <v>843</v>
      </c>
      <c r="B7" s="81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78" t="s">
        <v>15</v>
      </c>
      <c r="E9" s="79"/>
      <c r="F9" s="79"/>
      <c r="G9" s="80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190</v>
      </c>
      <c r="B11" s="7" t="s">
        <v>483</v>
      </c>
      <c r="C11" s="7" t="s">
        <v>484</v>
      </c>
      <c r="D11" s="36">
        <v>1500</v>
      </c>
      <c r="E11" s="36">
        <v>1300</v>
      </c>
      <c r="F11" s="36">
        <v>1500</v>
      </c>
      <c r="G11" s="36">
        <v>1500</v>
      </c>
      <c r="H11" s="36">
        <f>SUM(Tabla13[[#This Row],[PRIMER TRIMESTRE]:[CUARTO TRIMESTRE]])</f>
        <v>5800</v>
      </c>
      <c r="I11" s="54">
        <v>195</v>
      </c>
      <c r="J11" s="54">
        <f>+Tabla13[[#This Row],[CANTIDAD TOTAL]]*Tabla13[[#This Row],[PRECIO UNITARIO ESTIMADO]]</f>
        <v>1131000</v>
      </c>
      <c r="K11" s="9">
        <f>Tabla13[[#This Row],[COSTO TOTAL UNITARIO ESTIMADO]]</f>
        <v>1131000</v>
      </c>
      <c r="L11" s="7" t="s">
        <v>20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190</v>
      </c>
      <c r="B12" s="7" t="s">
        <v>486</v>
      </c>
      <c r="C12" s="7" t="s">
        <v>484</v>
      </c>
      <c r="D12" s="36">
        <v>50</v>
      </c>
      <c r="E12" s="36">
        <v>50</v>
      </c>
      <c r="F12" s="36">
        <v>50</v>
      </c>
      <c r="G12" s="36">
        <v>50</v>
      </c>
      <c r="H12" s="36">
        <f>SUM(Tabla13[[#This Row],[PRIMER TRIMESTRE]:[CUARTO TRIMESTRE]])</f>
        <v>200</v>
      </c>
      <c r="I12" s="54">
        <v>200</v>
      </c>
      <c r="J12" s="54">
        <f>+Tabla13[[#This Row],[CANTIDAD TOTAL]]*Tabla13[[#This Row],[PRECIO UNITARIO ESTIMADO]]</f>
        <v>40000</v>
      </c>
      <c r="K12" s="9">
        <f>K11+Tabla13[[#This Row],[COSTO TOTAL UNITARIO ESTIMADO]]</f>
        <v>1171000</v>
      </c>
      <c r="L12" s="7" t="s">
        <v>20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190</v>
      </c>
      <c r="B13" s="7" t="s">
        <v>487</v>
      </c>
      <c r="C13" s="7" t="s">
        <v>484</v>
      </c>
      <c r="D13" s="36">
        <v>60</v>
      </c>
      <c r="E13" s="36">
        <v>60</v>
      </c>
      <c r="F13" s="36">
        <v>60</v>
      </c>
      <c r="G13" s="36">
        <v>60</v>
      </c>
      <c r="H13" s="36">
        <f>SUM('PACC - SNCC.F.053 (3)'!$D13:$G13)</f>
        <v>240</v>
      </c>
      <c r="I13" s="54">
        <v>230</v>
      </c>
      <c r="J13" s="54">
        <f t="shared" ref="J13:J44" si="0">+H13*I13</f>
        <v>55200</v>
      </c>
      <c r="K13" s="9">
        <f>K12+Tabla13[[#This Row],[COSTO TOTAL UNITARIO ESTIMADO]]</f>
        <v>1226200</v>
      </c>
      <c r="L13" s="7" t="s">
        <v>20</v>
      </c>
      <c r="M13" s="7" t="s">
        <v>388</v>
      </c>
      <c r="N13" s="9"/>
      <c r="O13" s="7"/>
      <c r="T13" s="5" t="s">
        <v>28</v>
      </c>
      <c r="W13" s="13" t="s">
        <v>22</v>
      </c>
    </row>
    <row r="14" spans="1:23">
      <c r="A14" s="7" t="s">
        <v>190</v>
      </c>
      <c r="B14" s="7" t="s">
        <v>570</v>
      </c>
      <c r="C14" s="7" t="s">
        <v>484</v>
      </c>
      <c r="D14" s="36">
        <v>25</v>
      </c>
      <c r="E14" s="36">
        <v>25</v>
      </c>
      <c r="F14" s="36">
        <v>25</v>
      </c>
      <c r="G14" s="36">
        <v>25</v>
      </c>
      <c r="H14" s="36">
        <f>SUM('PACC - SNCC.F.053 (3)'!$D14:$G14)</f>
        <v>100</v>
      </c>
      <c r="I14" s="54">
        <v>300</v>
      </c>
      <c r="J14" s="54">
        <f t="shared" si="0"/>
        <v>30000</v>
      </c>
      <c r="K14" s="9">
        <f>K13+Tabla13[[#This Row],[COSTO TOTAL UNITARIO ESTIMADO]]</f>
        <v>1256200</v>
      </c>
      <c r="L14" s="7" t="s">
        <v>20</v>
      </c>
      <c r="M14" s="7" t="s">
        <v>388</v>
      </c>
      <c r="N14" s="9"/>
      <c r="O14" s="7"/>
      <c r="T14" s="5" t="s">
        <v>29</v>
      </c>
      <c r="W14" s="13" t="s">
        <v>21</v>
      </c>
    </row>
    <row r="15" spans="1:23">
      <c r="A15" s="7" t="s">
        <v>190</v>
      </c>
      <c r="B15" s="7" t="s">
        <v>571</v>
      </c>
      <c r="C15" s="7" t="s">
        <v>484</v>
      </c>
      <c r="D15" s="36">
        <v>10</v>
      </c>
      <c r="E15" s="36">
        <v>10</v>
      </c>
      <c r="F15" s="36">
        <v>10</v>
      </c>
      <c r="G15" s="36">
        <v>10</v>
      </c>
      <c r="H15" s="36">
        <f>SUM('PACC - SNCC.F.053 (3)'!$D15:$G15)</f>
        <v>40</v>
      </c>
      <c r="I15" s="54">
        <v>500</v>
      </c>
      <c r="J15" s="54">
        <f t="shared" si="0"/>
        <v>20000</v>
      </c>
      <c r="K15" s="9">
        <f>K14+Tabla13[[#This Row],[COSTO TOTAL UNITARIO ESTIMADO]]</f>
        <v>1276200</v>
      </c>
      <c r="L15" s="7" t="s">
        <v>20</v>
      </c>
      <c r="M15" s="7" t="s">
        <v>388</v>
      </c>
      <c r="N15" s="9"/>
      <c r="O15" s="7"/>
      <c r="T15" s="5" t="s">
        <v>30</v>
      </c>
      <c r="W15" s="13" t="s">
        <v>20</v>
      </c>
    </row>
    <row r="16" spans="1:23">
      <c r="A16" s="7" t="s">
        <v>190</v>
      </c>
      <c r="B16" s="7" t="s">
        <v>488</v>
      </c>
      <c r="C16" s="7" t="s">
        <v>485</v>
      </c>
      <c r="D16" s="36">
        <v>5</v>
      </c>
      <c r="E16" s="36">
        <v>5</v>
      </c>
      <c r="F16" s="36">
        <v>5</v>
      </c>
      <c r="G16" s="36">
        <v>5</v>
      </c>
      <c r="H16" s="36">
        <f>SUM('PACC - SNCC.F.053 (3)'!$D16:$G16)</f>
        <v>20</v>
      </c>
      <c r="I16" s="54">
        <v>200</v>
      </c>
      <c r="J16" s="54">
        <f t="shared" si="0"/>
        <v>4000</v>
      </c>
      <c r="K16" s="9">
        <f>K15+Tabla13[[#This Row],[COSTO TOTAL UNITARIO ESTIMADO]]</f>
        <v>1280200</v>
      </c>
      <c r="L16" s="7" t="s">
        <v>20</v>
      </c>
      <c r="M16" s="7" t="s">
        <v>388</v>
      </c>
      <c r="N16" s="9"/>
      <c r="O16" s="7"/>
      <c r="T16" s="5" t="s">
        <v>31</v>
      </c>
      <c r="W16" s="13" t="s">
        <v>17</v>
      </c>
    </row>
    <row r="17" spans="1:23">
      <c r="A17" s="7" t="s">
        <v>190</v>
      </c>
      <c r="B17" s="7" t="s">
        <v>572</v>
      </c>
      <c r="C17" s="7" t="s">
        <v>489</v>
      </c>
      <c r="D17" s="36">
        <v>50</v>
      </c>
      <c r="E17" s="36">
        <v>50</v>
      </c>
      <c r="F17" s="36">
        <v>50</v>
      </c>
      <c r="G17" s="36">
        <v>50</v>
      </c>
      <c r="H17" s="36">
        <v>280</v>
      </c>
      <c r="I17" s="54">
        <v>280</v>
      </c>
      <c r="J17" s="54">
        <f t="shared" si="0"/>
        <v>78400</v>
      </c>
      <c r="K17" s="9">
        <f>K16+Tabla13[[#This Row],[COSTO TOTAL UNITARIO ESTIMADO]]</f>
        <v>1358600</v>
      </c>
      <c r="L17" s="7" t="s">
        <v>20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190</v>
      </c>
      <c r="B18" s="7" t="s">
        <v>573</v>
      </c>
      <c r="C18" s="7" t="s">
        <v>489</v>
      </c>
      <c r="D18" s="36">
        <v>50</v>
      </c>
      <c r="E18" s="36">
        <v>50</v>
      </c>
      <c r="F18" s="36">
        <v>50</v>
      </c>
      <c r="G18" s="36">
        <v>50</v>
      </c>
      <c r="H18" s="36">
        <f>SUM('PACC - SNCC.F.053 (3)'!$D18:$G18)</f>
        <v>200</v>
      </c>
      <c r="I18" s="54">
        <v>290</v>
      </c>
      <c r="J18" s="54">
        <f t="shared" si="0"/>
        <v>58000</v>
      </c>
      <c r="K18" s="9">
        <f>K17+Tabla13[[#This Row],[COSTO TOTAL UNITARIO ESTIMADO]]</f>
        <v>1416600</v>
      </c>
      <c r="L18" s="7" t="s">
        <v>20</v>
      </c>
      <c r="M18" s="7" t="s">
        <v>388</v>
      </c>
      <c r="N18" s="9"/>
      <c r="O18" s="7"/>
      <c r="T18" s="5" t="s">
        <v>33</v>
      </c>
      <c r="W18" s="13"/>
    </row>
    <row r="19" spans="1:23">
      <c r="A19" s="7" t="s">
        <v>190</v>
      </c>
      <c r="B19" s="7" t="s">
        <v>574</v>
      </c>
      <c r="C19" s="7" t="s">
        <v>490</v>
      </c>
      <c r="D19" s="36">
        <v>60</v>
      </c>
      <c r="E19" s="36">
        <v>60</v>
      </c>
      <c r="F19" s="36">
        <v>60</v>
      </c>
      <c r="G19" s="36">
        <v>60</v>
      </c>
      <c r="H19" s="36">
        <f>SUM('PACC - SNCC.F.053 (3)'!$D19:$G19)</f>
        <v>240</v>
      </c>
      <c r="I19" s="54">
        <v>300</v>
      </c>
      <c r="J19" s="54">
        <f t="shared" si="0"/>
        <v>72000</v>
      </c>
      <c r="K19" s="9">
        <f>K18+Tabla13[[#This Row],[COSTO TOTAL UNITARIO ESTIMADO]]</f>
        <v>1488600</v>
      </c>
      <c r="L19" s="7" t="s">
        <v>20</v>
      </c>
      <c r="M19" s="7" t="s">
        <v>388</v>
      </c>
      <c r="N19" s="9"/>
      <c r="O19" s="7"/>
      <c r="T19" s="5" t="s">
        <v>34</v>
      </c>
      <c r="W19" s="13"/>
    </row>
    <row r="20" spans="1:23">
      <c r="A20" s="7" t="s">
        <v>190</v>
      </c>
      <c r="B20" s="7" t="s">
        <v>575</v>
      </c>
      <c r="C20" s="7" t="s">
        <v>491</v>
      </c>
      <c r="D20" s="36">
        <v>200</v>
      </c>
      <c r="E20" s="36">
        <v>200</v>
      </c>
      <c r="F20" s="36">
        <v>200</v>
      </c>
      <c r="G20" s="36">
        <v>200</v>
      </c>
      <c r="H20" s="36">
        <f>SUM('PACC - SNCC.F.053 (3)'!$D20:$G20)</f>
        <v>800</v>
      </c>
      <c r="I20" s="54">
        <v>8</v>
      </c>
      <c r="J20" s="54">
        <f t="shared" si="0"/>
        <v>6400</v>
      </c>
      <c r="K20" s="9">
        <f>K19+Tabla13[[#This Row],[COSTO TOTAL UNITARIO ESTIMADO]]</f>
        <v>1495000</v>
      </c>
      <c r="L20" s="7" t="s">
        <v>20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190</v>
      </c>
      <c r="B21" s="7" t="s">
        <v>492</v>
      </c>
      <c r="C21" s="7" t="s">
        <v>485</v>
      </c>
      <c r="D21" s="36">
        <v>100</v>
      </c>
      <c r="E21" s="36">
        <v>100</v>
      </c>
      <c r="F21" s="36">
        <v>100</v>
      </c>
      <c r="G21" s="36">
        <v>100</v>
      </c>
      <c r="H21" s="36">
        <f>SUM('PACC - SNCC.F.053 (3)'!$D21:$G21)</f>
        <v>400</v>
      </c>
      <c r="I21" s="54">
        <v>102</v>
      </c>
      <c r="J21" s="54">
        <f t="shared" si="0"/>
        <v>40800</v>
      </c>
      <c r="K21" s="9">
        <f>K20+Tabla13[[#This Row],[COSTO TOTAL UNITARIO ESTIMADO]]</f>
        <v>1535800</v>
      </c>
      <c r="L21" s="7" t="s">
        <v>20</v>
      </c>
      <c r="M21" s="7" t="s">
        <v>388</v>
      </c>
      <c r="N21" s="9"/>
      <c r="O21" s="7"/>
      <c r="T21" s="5" t="s">
        <v>36</v>
      </c>
      <c r="W21" s="13"/>
    </row>
    <row r="22" spans="1:23">
      <c r="A22" s="7" t="s">
        <v>190</v>
      </c>
      <c r="B22" s="7" t="s">
        <v>493</v>
      </c>
      <c r="C22" s="7" t="s">
        <v>485</v>
      </c>
      <c r="D22" s="36">
        <v>100</v>
      </c>
      <c r="E22" s="36">
        <v>100</v>
      </c>
      <c r="F22" s="36">
        <v>100</v>
      </c>
      <c r="G22" s="36">
        <v>100</v>
      </c>
      <c r="H22" s="36">
        <f>SUM('PACC - SNCC.F.053 (3)'!$D22:$G22)</f>
        <v>400</v>
      </c>
      <c r="I22" s="54">
        <v>125</v>
      </c>
      <c r="J22" s="54">
        <f t="shared" si="0"/>
        <v>50000</v>
      </c>
      <c r="K22" s="9">
        <f>K21+Tabla13[[#This Row],[COSTO TOTAL UNITARIO ESTIMADO]]</f>
        <v>1585800</v>
      </c>
      <c r="L22" s="7" t="s">
        <v>20</v>
      </c>
      <c r="M22" s="7" t="s">
        <v>388</v>
      </c>
      <c r="N22" s="9"/>
      <c r="O22" s="7"/>
      <c r="T22" s="5" t="s">
        <v>37</v>
      </c>
      <c r="W22" s="13"/>
    </row>
    <row r="23" spans="1:23">
      <c r="A23" s="7" t="s">
        <v>190</v>
      </c>
      <c r="B23" s="7" t="s">
        <v>495</v>
      </c>
      <c r="C23" s="7" t="s">
        <v>494</v>
      </c>
      <c r="D23" s="36">
        <v>100</v>
      </c>
      <c r="E23" s="36">
        <v>100</v>
      </c>
      <c r="F23" s="36">
        <v>100</v>
      </c>
      <c r="G23" s="36">
        <v>100</v>
      </c>
      <c r="H23" s="36">
        <f>SUM('PACC - SNCC.F.053 (3)'!$D23:$G23)</f>
        <v>400</v>
      </c>
      <c r="I23" s="54">
        <v>139</v>
      </c>
      <c r="J23" s="54">
        <f t="shared" si="0"/>
        <v>55600</v>
      </c>
      <c r="K23" s="9">
        <f>K22+Tabla13[[#This Row],[COSTO TOTAL UNITARIO ESTIMADO]]</f>
        <v>1641400</v>
      </c>
      <c r="L23" s="7" t="s">
        <v>20</v>
      </c>
      <c r="M23" s="7" t="s">
        <v>388</v>
      </c>
      <c r="N23" s="9"/>
      <c r="O23" s="7"/>
      <c r="T23" s="5" t="s">
        <v>38</v>
      </c>
      <c r="W23" s="13"/>
    </row>
    <row r="24" spans="1:23">
      <c r="A24" s="7" t="s">
        <v>190</v>
      </c>
      <c r="B24" s="7" t="s">
        <v>496</v>
      </c>
      <c r="C24" s="7" t="s">
        <v>494</v>
      </c>
      <c r="D24" s="36">
        <v>100</v>
      </c>
      <c r="E24" s="36">
        <v>100</v>
      </c>
      <c r="F24" s="36">
        <v>100</v>
      </c>
      <c r="G24" s="36">
        <v>100</v>
      </c>
      <c r="H24" s="36">
        <f>SUM('PACC - SNCC.F.053 (3)'!$D24:$G24)</f>
        <v>400</v>
      </c>
      <c r="I24" s="54">
        <v>142</v>
      </c>
      <c r="J24" s="54">
        <f t="shared" si="0"/>
        <v>56800</v>
      </c>
      <c r="K24" s="9">
        <f>K23+Tabla13[[#This Row],[COSTO TOTAL UNITARIO ESTIMADO]]</f>
        <v>1698200</v>
      </c>
      <c r="L24" s="7" t="s">
        <v>20</v>
      </c>
      <c r="M24" s="7" t="s">
        <v>388</v>
      </c>
      <c r="N24" s="9"/>
      <c r="O24" s="7"/>
      <c r="T24" s="5" t="s">
        <v>39</v>
      </c>
      <c r="W24" s="13"/>
    </row>
    <row r="25" spans="1:23">
      <c r="A25" s="7" t="s">
        <v>190</v>
      </c>
      <c r="B25" s="7" t="s">
        <v>497</v>
      </c>
      <c r="C25" s="7" t="s">
        <v>485</v>
      </c>
      <c r="D25" s="36">
        <v>100</v>
      </c>
      <c r="E25" s="36">
        <v>100</v>
      </c>
      <c r="F25" s="36">
        <v>100</v>
      </c>
      <c r="G25" s="36">
        <v>100</v>
      </c>
      <c r="H25" s="36">
        <f>SUM('PACC - SNCC.F.053 (3)'!$D25:$G25)</f>
        <v>400</v>
      </c>
      <c r="I25" s="54">
        <v>151</v>
      </c>
      <c r="J25" s="54">
        <f t="shared" si="0"/>
        <v>60400</v>
      </c>
      <c r="K25" s="9">
        <f>K24+Tabla13[[#This Row],[COSTO TOTAL UNITARIO ESTIMADO]]</f>
        <v>1758600</v>
      </c>
      <c r="L25" s="7" t="s">
        <v>20</v>
      </c>
      <c r="M25" s="7" t="s">
        <v>388</v>
      </c>
      <c r="N25" s="9"/>
      <c r="O25" s="7"/>
      <c r="T25" s="5" t="s">
        <v>40</v>
      </c>
      <c r="W25" s="13"/>
    </row>
    <row r="26" spans="1:23">
      <c r="A26" s="7" t="s">
        <v>190</v>
      </c>
      <c r="B26" s="7" t="s">
        <v>498</v>
      </c>
      <c r="C26" s="7" t="s">
        <v>485</v>
      </c>
      <c r="D26" s="36">
        <v>100</v>
      </c>
      <c r="E26" s="36">
        <v>100</v>
      </c>
      <c r="F26" s="36">
        <v>100</v>
      </c>
      <c r="G26" s="36">
        <v>100</v>
      </c>
      <c r="H26" s="36">
        <f>SUM('PACC - SNCC.F.053 (3)'!$D26:$G26)</f>
        <v>400</v>
      </c>
      <c r="I26" s="54">
        <v>155</v>
      </c>
      <c r="J26" s="54">
        <f t="shared" si="0"/>
        <v>62000</v>
      </c>
      <c r="K26" s="9">
        <f>K25+Tabla13[[#This Row],[COSTO TOTAL UNITARIO ESTIMADO]]</f>
        <v>1820600</v>
      </c>
      <c r="L26" s="7" t="s">
        <v>20</v>
      </c>
      <c r="M26" s="7" t="s">
        <v>388</v>
      </c>
      <c r="N26" s="9"/>
      <c r="O26" s="7"/>
      <c r="T26" s="5" t="s">
        <v>41</v>
      </c>
      <c r="W26" s="13"/>
    </row>
    <row r="27" spans="1:23">
      <c r="A27" s="7" t="s">
        <v>190</v>
      </c>
      <c r="B27" s="7" t="s">
        <v>576</v>
      </c>
      <c r="C27" s="7" t="s">
        <v>485</v>
      </c>
      <c r="D27" s="36">
        <v>100</v>
      </c>
      <c r="E27" s="36">
        <v>100</v>
      </c>
      <c r="F27" s="36">
        <v>100</v>
      </c>
      <c r="G27" s="36">
        <v>100</v>
      </c>
      <c r="H27" s="36">
        <f>SUM('PACC - SNCC.F.053 (3)'!$D27:$G27)</f>
        <v>400</v>
      </c>
      <c r="I27" s="54">
        <v>13.88</v>
      </c>
      <c r="J27" s="54">
        <f t="shared" si="0"/>
        <v>5552</v>
      </c>
      <c r="K27" s="9">
        <f>K26+Tabla13[[#This Row],[COSTO TOTAL UNITARIO ESTIMADO]]</f>
        <v>1826152</v>
      </c>
      <c r="L27" s="7" t="s">
        <v>20</v>
      </c>
      <c r="M27" s="7" t="s">
        <v>388</v>
      </c>
      <c r="N27" s="9"/>
      <c r="O27" s="7"/>
      <c r="T27" s="5" t="s">
        <v>42</v>
      </c>
      <c r="W27" s="13"/>
    </row>
    <row r="28" spans="1:23">
      <c r="A28" s="7" t="s">
        <v>190</v>
      </c>
      <c r="B28" s="7" t="s">
        <v>577</v>
      </c>
      <c r="C28" s="7" t="s">
        <v>494</v>
      </c>
      <c r="D28" s="36">
        <v>100</v>
      </c>
      <c r="E28" s="36">
        <v>100</v>
      </c>
      <c r="F28" s="36">
        <v>100</v>
      </c>
      <c r="G28" s="36">
        <v>100</v>
      </c>
      <c r="H28" s="36">
        <f>SUM('PACC - SNCC.F.053 (3)'!$D28:$G28)</f>
        <v>400</v>
      </c>
      <c r="I28" s="54">
        <v>45</v>
      </c>
      <c r="J28" s="54">
        <f t="shared" si="0"/>
        <v>18000</v>
      </c>
      <c r="K28" s="9">
        <f>K27+Tabla13[[#This Row],[COSTO TOTAL UNITARIO ESTIMADO]]</f>
        <v>1844152</v>
      </c>
      <c r="L28" s="7" t="s">
        <v>20</v>
      </c>
      <c r="M28" s="7" t="s">
        <v>388</v>
      </c>
      <c r="N28" s="9"/>
      <c r="O28" s="7"/>
      <c r="T28" s="5" t="s">
        <v>43</v>
      </c>
      <c r="W28" s="13"/>
    </row>
    <row r="29" spans="1:23">
      <c r="A29" s="7" t="s">
        <v>190</v>
      </c>
      <c r="B29" s="7" t="s">
        <v>578</v>
      </c>
      <c r="C29" s="7" t="s">
        <v>494</v>
      </c>
      <c r="D29" s="36">
        <v>100</v>
      </c>
      <c r="E29" s="36">
        <v>100</v>
      </c>
      <c r="F29" s="36">
        <v>100</v>
      </c>
      <c r="G29" s="36">
        <v>100</v>
      </c>
      <c r="H29" s="36">
        <f>SUM('PACC - SNCC.F.053 (3)'!$D29:$G29)</f>
        <v>400</v>
      </c>
      <c r="I29" s="54">
        <v>25</v>
      </c>
      <c r="J29" s="54">
        <f t="shared" si="0"/>
        <v>10000</v>
      </c>
      <c r="K29" s="9">
        <f>K28+Tabla13[[#This Row],[COSTO TOTAL UNITARIO ESTIMADO]]</f>
        <v>1854152</v>
      </c>
      <c r="L29" s="7" t="s">
        <v>20</v>
      </c>
      <c r="M29" s="7" t="s">
        <v>388</v>
      </c>
      <c r="N29" s="9"/>
      <c r="O29" s="7"/>
      <c r="T29" s="5" t="s">
        <v>44</v>
      </c>
      <c r="W29" s="13"/>
    </row>
    <row r="30" spans="1:23">
      <c r="A30" s="7" t="s">
        <v>190</v>
      </c>
      <c r="B30" s="7" t="s">
        <v>579</v>
      </c>
      <c r="C30" s="7" t="s">
        <v>494</v>
      </c>
      <c r="D30" s="36">
        <v>100</v>
      </c>
      <c r="E30" s="36">
        <v>100</v>
      </c>
      <c r="F30" s="36">
        <v>100</v>
      </c>
      <c r="G30" s="36">
        <v>100</v>
      </c>
      <c r="H30" s="36">
        <f>SUM('PACC - SNCC.F.053 (3)'!$D30:$G30)</f>
        <v>400</v>
      </c>
      <c r="I30" s="54">
        <v>47</v>
      </c>
      <c r="J30" s="54">
        <f t="shared" si="0"/>
        <v>18800</v>
      </c>
      <c r="K30" s="9">
        <f>K29+Tabla13[[#This Row],[COSTO TOTAL UNITARIO ESTIMADO]]</f>
        <v>1872952</v>
      </c>
      <c r="L30" s="7" t="s">
        <v>20</v>
      </c>
      <c r="M30" s="7" t="s">
        <v>388</v>
      </c>
      <c r="N30" s="9"/>
      <c r="O30" s="7"/>
      <c r="T30" s="5" t="s">
        <v>45</v>
      </c>
      <c r="W30" s="13"/>
    </row>
    <row r="31" spans="1:23">
      <c r="A31" s="7" t="s">
        <v>190</v>
      </c>
      <c r="B31" s="7" t="s">
        <v>580</v>
      </c>
      <c r="C31" s="7" t="s">
        <v>485</v>
      </c>
      <c r="D31" s="36">
        <v>100</v>
      </c>
      <c r="E31" s="36">
        <v>100</v>
      </c>
      <c r="F31" s="36">
        <v>100</v>
      </c>
      <c r="G31" s="36">
        <v>100</v>
      </c>
      <c r="H31" s="36">
        <f>SUM('PACC - SNCC.F.053 (3)'!$D31:$G31)</f>
        <v>400</v>
      </c>
      <c r="I31" s="54">
        <v>70</v>
      </c>
      <c r="J31" s="54">
        <f t="shared" si="0"/>
        <v>28000</v>
      </c>
      <c r="K31" s="9">
        <f>K30+Tabla13[[#This Row],[COSTO TOTAL UNITARIO ESTIMADO]]</f>
        <v>1900952</v>
      </c>
      <c r="L31" s="7" t="s">
        <v>20</v>
      </c>
      <c r="M31" s="7" t="s">
        <v>388</v>
      </c>
      <c r="N31" s="9"/>
      <c r="O31" s="7"/>
      <c r="T31" s="5" t="s">
        <v>46</v>
      </c>
      <c r="W31" s="13"/>
    </row>
    <row r="32" spans="1:23">
      <c r="A32" s="7" t="s">
        <v>190</v>
      </c>
      <c r="B32" s="7" t="s">
        <v>499</v>
      </c>
      <c r="C32" s="7" t="s">
        <v>494</v>
      </c>
      <c r="D32" s="36">
        <v>120</v>
      </c>
      <c r="E32" s="36">
        <v>120</v>
      </c>
      <c r="F32" s="36">
        <v>120</v>
      </c>
      <c r="G32" s="36">
        <v>120</v>
      </c>
      <c r="H32" s="36">
        <f>SUM('PACC - SNCC.F.053 (3)'!$D32:$G32)</f>
        <v>480</v>
      </c>
      <c r="I32" s="54">
        <v>10.7</v>
      </c>
      <c r="J32" s="54">
        <f t="shared" si="0"/>
        <v>5136</v>
      </c>
      <c r="K32" s="9">
        <f>K31+Tabla13[[#This Row],[COSTO TOTAL UNITARIO ESTIMADO]]</f>
        <v>1906088</v>
      </c>
      <c r="L32" s="7" t="s">
        <v>20</v>
      </c>
      <c r="M32" s="7" t="s">
        <v>388</v>
      </c>
      <c r="N32" s="9"/>
      <c r="O32" s="7"/>
      <c r="T32" s="5" t="s">
        <v>47</v>
      </c>
      <c r="W32" s="13"/>
    </row>
    <row r="33" spans="1:23">
      <c r="A33" s="7" t="s">
        <v>190</v>
      </c>
      <c r="B33" s="7" t="s">
        <v>500</v>
      </c>
      <c r="C33" s="7" t="s">
        <v>485</v>
      </c>
      <c r="D33" s="36">
        <v>120</v>
      </c>
      <c r="E33" s="36">
        <v>120</v>
      </c>
      <c r="F33" s="36">
        <v>120</v>
      </c>
      <c r="G33" s="36">
        <v>120</v>
      </c>
      <c r="H33" s="36">
        <f>SUM('PACC - SNCC.F.053 (3)'!$D33:$G33)</f>
        <v>480</v>
      </c>
      <c r="I33" s="54">
        <v>9.85</v>
      </c>
      <c r="J33" s="54">
        <f t="shared" si="0"/>
        <v>4728</v>
      </c>
      <c r="K33" s="9">
        <f>K32+Tabla13[[#This Row],[COSTO TOTAL UNITARIO ESTIMADO]]</f>
        <v>1910816</v>
      </c>
      <c r="L33" s="7" t="s">
        <v>20</v>
      </c>
      <c r="M33" s="7" t="s">
        <v>388</v>
      </c>
      <c r="N33" s="9"/>
      <c r="O33" s="7"/>
      <c r="T33" s="5" t="s">
        <v>48</v>
      </c>
      <c r="W33" s="13"/>
    </row>
    <row r="34" spans="1:23">
      <c r="A34" s="7" t="s">
        <v>190</v>
      </c>
      <c r="B34" s="7" t="s">
        <v>501</v>
      </c>
      <c r="C34" s="7" t="s">
        <v>485</v>
      </c>
      <c r="D34" s="36">
        <v>120</v>
      </c>
      <c r="E34" s="36">
        <v>120</v>
      </c>
      <c r="F34" s="36">
        <v>120</v>
      </c>
      <c r="G34" s="36">
        <v>120</v>
      </c>
      <c r="H34" s="36">
        <f>SUM('PACC - SNCC.F.053 (3)'!$D34:$G34)</f>
        <v>480</v>
      </c>
      <c r="I34" s="54">
        <v>20</v>
      </c>
      <c r="J34" s="54">
        <f t="shared" si="0"/>
        <v>9600</v>
      </c>
      <c r="K34" s="9">
        <f>K33+Tabla13[[#This Row],[COSTO TOTAL UNITARIO ESTIMADO]]</f>
        <v>1920416</v>
      </c>
      <c r="L34" s="7" t="s">
        <v>20</v>
      </c>
      <c r="M34" s="7" t="s">
        <v>388</v>
      </c>
      <c r="N34" s="9"/>
      <c r="O34" s="7"/>
      <c r="T34" s="5" t="s">
        <v>49</v>
      </c>
      <c r="W34" s="13"/>
    </row>
    <row r="35" spans="1:23">
      <c r="A35" s="7" t="s">
        <v>190</v>
      </c>
      <c r="B35" s="7" t="s">
        <v>502</v>
      </c>
      <c r="C35" s="7" t="s">
        <v>485</v>
      </c>
      <c r="D35" s="36">
        <v>60</v>
      </c>
      <c r="E35" s="36">
        <v>60</v>
      </c>
      <c r="F35" s="36">
        <v>60</v>
      </c>
      <c r="G35" s="36">
        <v>60</v>
      </c>
      <c r="H35" s="36">
        <f>SUM('PACC - SNCC.F.053 (3)'!$D35:$G35)</f>
        <v>240</v>
      </c>
      <c r="I35" s="54">
        <v>25</v>
      </c>
      <c r="J35" s="54">
        <f t="shared" si="0"/>
        <v>6000</v>
      </c>
      <c r="K35" s="9">
        <f>K34+Tabla13[[#This Row],[COSTO TOTAL UNITARIO ESTIMADO]]</f>
        <v>1926416</v>
      </c>
      <c r="L35" s="7" t="s">
        <v>20</v>
      </c>
      <c r="M35" s="7" t="s">
        <v>388</v>
      </c>
      <c r="N35" s="9"/>
      <c r="O35" s="7"/>
      <c r="T35" s="5" t="s">
        <v>50</v>
      </c>
      <c r="W35" s="13"/>
    </row>
    <row r="36" spans="1:23">
      <c r="A36" s="7" t="s">
        <v>190</v>
      </c>
      <c r="B36" s="7" t="s">
        <v>503</v>
      </c>
      <c r="C36" s="7" t="s">
        <v>485</v>
      </c>
      <c r="D36" s="36">
        <v>200</v>
      </c>
      <c r="E36" s="36">
        <v>200</v>
      </c>
      <c r="F36" s="36">
        <v>200</v>
      </c>
      <c r="G36" s="36">
        <v>200</v>
      </c>
      <c r="H36" s="36">
        <f>SUM('PACC - SNCC.F.053 (3)'!$D36:$G36)</f>
        <v>800</v>
      </c>
      <c r="I36" s="54">
        <v>50</v>
      </c>
      <c r="J36" s="54">
        <f t="shared" si="0"/>
        <v>40000</v>
      </c>
      <c r="K36" s="9">
        <f>K35+Tabla13[[#This Row],[COSTO TOTAL UNITARIO ESTIMADO]]</f>
        <v>1966416</v>
      </c>
      <c r="L36" s="7" t="s">
        <v>20</v>
      </c>
      <c r="M36" s="7" t="s">
        <v>388</v>
      </c>
      <c r="N36" s="9"/>
      <c r="O36" s="7"/>
      <c r="T36" s="5" t="s">
        <v>51</v>
      </c>
      <c r="W36" s="13"/>
    </row>
    <row r="37" spans="1:23">
      <c r="A37" s="7" t="s">
        <v>190</v>
      </c>
      <c r="B37" s="7" t="s">
        <v>504</v>
      </c>
      <c r="C37" s="7" t="s">
        <v>485</v>
      </c>
      <c r="D37" s="36">
        <v>200</v>
      </c>
      <c r="E37" s="36">
        <v>200</v>
      </c>
      <c r="F37" s="36">
        <v>200</v>
      </c>
      <c r="G37" s="36">
        <v>200</v>
      </c>
      <c r="H37" s="36">
        <f>SUM('PACC - SNCC.F.053 (3)'!$D37:$G37)</f>
        <v>800</v>
      </c>
      <c r="I37" s="54">
        <v>50</v>
      </c>
      <c r="J37" s="54">
        <f t="shared" si="0"/>
        <v>40000</v>
      </c>
      <c r="K37" s="9">
        <f>K36+Tabla13[[#This Row],[COSTO TOTAL UNITARIO ESTIMADO]]</f>
        <v>2006416</v>
      </c>
      <c r="L37" s="7" t="s">
        <v>20</v>
      </c>
      <c r="M37" s="7" t="s">
        <v>388</v>
      </c>
      <c r="N37" s="9"/>
      <c r="O37" s="7"/>
      <c r="T37" s="5" t="s">
        <v>52</v>
      </c>
      <c r="W37" s="13"/>
    </row>
    <row r="38" spans="1:23">
      <c r="A38" s="7" t="s">
        <v>190</v>
      </c>
      <c r="B38" s="7" t="s">
        <v>505</v>
      </c>
      <c r="C38" s="7" t="s">
        <v>485</v>
      </c>
      <c r="D38" s="36">
        <v>100</v>
      </c>
      <c r="E38" s="36">
        <v>100</v>
      </c>
      <c r="F38" s="36">
        <v>100</v>
      </c>
      <c r="G38" s="36">
        <v>100</v>
      </c>
      <c r="H38" s="36">
        <f>SUM('PACC - SNCC.F.053 (3)'!$D38:$G38)</f>
        <v>400</v>
      </c>
      <c r="I38" s="54">
        <v>50</v>
      </c>
      <c r="J38" s="54">
        <f t="shared" si="0"/>
        <v>20000</v>
      </c>
      <c r="K38" s="9">
        <f>K37+Tabla13[[#This Row],[COSTO TOTAL UNITARIO ESTIMADO]]</f>
        <v>2026416</v>
      </c>
      <c r="L38" s="7" t="s">
        <v>20</v>
      </c>
      <c r="M38" s="7" t="s">
        <v>388</v>
      </c>
      <c r="N38" s="9"/>
      <c r="O38" s="7"/>
      <c r="T38" s="5" t="s">
        <v>53</v>
      </c>
      <c r="W38" s="13"/>
    </row>
    <row r="39" spans="1:23">
      <c r="A39" s="7" t="s">
        <v>190</v>
      </c>
      <c r="B39" s="7" t="s">
        <v>506</v>
      </c>
      <c r="C39" s="7" t="s">
        <v>494</v>
      </c>
      <c r="D39" s="36">
        <v>100</v>
      </c>
      <c r="E39" s="36">
        <v>100</v>
      </c>
      <c r="F39" s="36">
        <v>100</v>
      </c>
      <c r="G39" s="36">
        <v>100</v>
      </c>
      <c r="H39" s="36">
        <f>SUM('PACC - SNCC.F.053 (3)'!$D39:$G39)</f>
        <v>400</v>
      </c>
      <c r="I39" s="54">
        <v>280</v>
      </c>
      <c r="J39" s="54">
        <f t="shared" si="0"/>
        <v>112000</v>
      </c>
      <c r="K39" s="9">
        <f>K38+Tabla13[[#This Row],[COSTO TOTAL UNITARIO ESTIMADO]]</f>
        <v>2138416</v>
      </c>
      <c r="L39" s="7" t="s">
        <v>20</v>
      </c>
      <c r="M39" s="7" t="s">
        <v>388</v>
      </c>
      <c r="N39" s="9"/>
      <c r="O39" s="7"/>
      <c r="T39" s="5" t="s">
        <v>54</v>
      </c>
      <c r="W39" s="13"/>
    </row>
    <row r="40" spans="1:23">
      <c r="A40" s="7" t="s">
        <v>190</v>
      </c>
      <c r="B40" s="7" t="s">
        <v>507</v>
      </c>
      <c r="C40" s="7" t="s">
        <v>485</v>
      </c>
      <c r="D40" s="36">
        <v>100</v>
      </c>
      <c r="E40" s="36">
        <v>100</v>
      </c>
      <c r="F40" s="36">
        <v>100</v>
      </c>
      <c r="G40" s="36">
        <v>100</v>
      </c>
      <c r="H40" s="36">
        <f>SUM('PACC - SNCC.F.053 (3)'!$D40:$G40)</f>
        <v>400</v>
      </c>
      <c r="I40" s="54">
        <v>280</v>
      </c>
      <c r="J40" s="54">
        <f t="shared" si="0"/>
        <v>112000</v>
      </c>
      <c r="K40" s="9">
        <f>K39+Tabla13[[#This Row],[COSTO TOTAL UNITARIO ESTIMADO]]</f>
        <v>2250416</v>
      </c>
      <c r="L40" s="7" t="s">
        <v>20</v>
      </c>
      <c r="M40" s="7" t="s">
        <v>388</v>
      </c>
      <c r="N40" s="9"/>
      <c r="O40" s="7"/>
      <c r="T40" s="5" t="s">
        <v>55</v>
      </c>
      <c r="W40" s="13"/>
    </row>
    <row r="41" spans="1:23">
      <c r="A41" s="7" t="s">
        <v>190</v>
      </c>
      <c r="B41" s="7" t="s">
        <v>508</v>
      </c>
      <c r="C41" s="7" t="s">
        <v>485</v>
      </c>
      <c r="D41" s="36">
        <v>200</v>
      </c>
      <c r="E41" s="36">
        <v>200</v>
      </c>
      <c r="F41" s="36">
        <v>200</v>
      </c>
      <c r="G41" s="36">
        <v>200</v>
      </c>
      <c r="H41" s="36">
        <f>SUM('PACC - SNCC.F.053 (3)'!$D41:$G41)</f>
        <v>800</v>
      </c>
      <c r="I41" s="54">
        <v>70</v>
      </c>
      <c r="J41" s="54">
        <f t="shared" si="0"/>
        <v>56000</v>
      </c>
      <c r="K41" s="9">
        <f>K40+Tabla13[[#This Row],[COSTO TOTAL UNITARIO ESTIMADO]]</f>
        <v>2306416</v>
      </c>
      <c r="L41" s="7" t="s">
        <v>20</v>
      </c>
      <c r="M41" s="7" t="s">
        <v>388</v>
      </c>
      <c r="N41" s="9"/>
      <c r="O41" s="7"/>
      <c r="T41" s="5" t="s">
        <v>56</v>
      </c>
      <c r="W41" s="13"/>
    </row>
    <row r="42" spans="1:23">
      <c r="A42" s="7" t="s">
        <v>190</v>
      </c>
      <c r="B42" s="7" t="s">
        <v>585</v>
      </c>
      <c r="C42" s="7" t="s">
        <v>485</v>
      </c>
      <c r="D42" s="36">
        <v>100</v>
      </c>
      <c r="E42" s="36">
        <v>100</v>
      </c>
      <c r="F42" s="36">
        <v>100</v>
      </c>
      <c r="G42" s="36">
        <v>100</v>
      </c>
      <c r="H42" s="36">
        <f>SUM('PACC - SNCC.F.053 (3)'!$D42:$G42)</f>
        <v>400</v>
      </c>
      <c r="I42" s="54">
        <v>9</v>
      </c>
      <c r="J42" s="54">
        <f t="shared" si="0"/>
        <v>3600</v>
      </c>
      <c r="K42" s="9">
        <f>K41+Tabla13[[#This Row],[COSTO TOTAL UNITARIO ESTIMADO]]</f>
        <v>2310016</v>
      </c>
      <c r="L42" s="7" t="s">
        <v>20</v>
      </c>
      <c r="M42" s="7" t="s">
        <v>388</v>
      </c>
      <c r="N42" s="9"/>
      <c r="O42" s="7"/>
      <c r="T42" s="5" t="s">
        <v>57</v>
      </c>
      <c r="W42" s="13"/>
    </row>
    <row r="43" spans="1:23">
      <c r="A43" s="7" t="s">
        <v>190</v>
      </c>
      <c r="B43" s="7" t="s">
        <v>584</v>
      </c>
      <c r="C43" s="7" t="s">
        <v>485</v>
      </c>
      <c r="D43" s="36">
        <v>100</v>
      </c>
      <c r="E43" s="36">
        <v>100</v>
      </c>
      <c r="F43" s="36">
        <v>100</v>
      </c>
      <c r="G43" s="36">
        <v>100</v>
      </c>
      <c r="H43" s="36">
        <v>100</v>
      </c>
      <c r="I43" s="54">
        <v>10</v>
      </c>
      <c r="J43" s="54">
        <f t="shared" si="0"/>
        <v>1000</v>
      </c>
      <c r="K43" s="9">
        <f>K42+Tabla13[[#This Row],[COSTO TOTAL UNITARIO ESTIMADO]]</f>
        <v>2311016</v>
      </c>
      <c r="L43" s="7" t="s">
        <v>20</v>
      </c>
      <c r="M43" s="7" t="s">
        <v>388</v>
      </c>
      <c r="N43" s="9"/>
      <c r="O43" s="7"/>
      <c r="T43" s="5" t="s">
        <v>58</v>
      </c>
      <c r="W43" s="13"/>
    </row>
    <row r="44" spans="1:23">
      <c r="A44" s="7" t="s">
        <v>190</v>
      </c>
      <c r="B44" s="7" t="s">
        <v>583</v>
      </c>
      <c r="C44" s="7" t="s">
        <v>485</v>
      </c>
      <c r="D44" s="36">
        <v>100</v>
      </c>
      <c r="E44" s="36">
        <v>100</v>
      </c>
      <c r="F44" s="36">
        <v>100</v>
      </c>
      <c r="G44" s="36">
        <v>100</v>
      </c>
      <c r="H44" s="36">
        <f>SUM('PACC - SNCC.F.053 (3)'!$D44:$G44)</f>
        <v>400</v>
      </c>
      <c r="I44" s="54">
        <v>9</v>
      </c>
      <c r="J44" s="54">
        <f t="shared" si="0"/>
        <v>3600</v>
      </c>
      <c r="K44" s="9">
        <f>K43+Tabla13[[#This Row],[COSTO TOTAL UNITARIO ESTIMADO]]</f>
        <v>2314616</v>
      </c>
      <c r="L44" s="7" t="s">
        <v>20</v>
      </c>
      <c r="M44" s="7" t="s">
        <v>388</v>
      </c>
      <c r="N44" s="9"/>
      <c r="O44" s="7"/>
      <c r="T44" s="5" t="s">
        <v>59</v>
      </c>
      <c r="W44" s="13"/>
    </row>
    <row r="45" spans="1:23">
      <c r="A45" s="7" t="s">
        <v>190</v>
      </c>
      <c r="B45" s="7" t="s">
        <v>582</v>
      </c>
      <c r="C45" s="7" t="s">
        <v>485</v>
      </c>
      <c r="D45" s="36">
        <v>100</v>
      </c>
      <c r="E45" s="36">
        <v>100</v>
      </c>
      <c r="F45" s="36">
        <v>100</v>
      </c>
      <c r="G45" s="36">
        <v>100</v>
      </c>
      <c r="H45" s="36">
        <f>SUM('PACC - SNCC.F.053 (3)'!$D45:$G45)</f>
        <v>400</v>
      </c>
      <c r="I45" s="54">
        <v>9</v>
      </c>
      <c r="J45" s="54">
        <f t="shared" ref="J45:J76" si="1">+H45*I45</f>
        <v>3600</v>
      </c>
      <c r="K45" s="9">
        <f>K44+Tabla13[[#This Row],[COSTO TOTAL UNITARIO ESTIMADO]]</f>
        <v>2318216</v>
      </c>
      <c r="L45" s="7" t="s">
        <v>20</v>
      </c>
      <c r="M45" s="7" t="s">
        <v>388</v>
      </c>
      <c r="N45" s="9"/>
      <c r="O45" s="7"/>
      <c r="T45" s="5" t="s">
        <v>60</v>
      </c>
      <c r="W45" s="13"/>
    </row>
    <row r="46" spans="1:23">
      <c r="A46" s="7" t="s">
        <v>190</v>
      </c>
      <c r="B46" s="7" t="s">
        <v>581</v>
      </c>
      <c r="C46" s="7" t="s">
        <v>485</v>
      </c>
      <c r="D46" s="36">
        <v>100</v>
      </c>
      <c r="E46" s="36">
        <v>100</v>
      </c>
      <c r="F46" s="36">
        <v>100</v>
      </c>
      <c r="G46" s="36">
        <v>100</v>
      </c>
      <c r="H46" s="36">
        <f>SUM('PACC - SNCC.F.053 (3)'!$D46:$G46)</f>
        <v>400</v>
      </c>
      <c r="I46" s="54">
        <v>9</v>
      </c>
      <c r="J46" s="54">
        <f t="shared" si="1"/>
        <v>3600</v>
      </c>
      <c r="K46" s="9">
        <f>K45+Tabla13[[#This Row],[COSTO TOTAL UNITARIO ESTIMADO]]</f>
        <v>2321816</v>
      </c>
      <c r="L46" s="7" t="s">
        <v>20</v>
      </c>
      <c r="M46" s="7" t="s">
        <v>388</v>
      </c>
      <c r="N46" s="9"/>
      <c r="O46" s="7"/>
      <c r="T46" s="5" t="s">
        <v>61</v>
      </c>
      <c r="W46" s="13"/>
    </row>
    <row r="47" spans="1:23" s="27" customFormat="1">
      <c r="A47" s="7" t="s">
        <v>190</v>
      </c>
      <c r="B47" s="7" t="s">
        <v>587</v>
      </c>
      <c r="C47" s="7" t="s">
        <v>485</v>
      </c>
      <c r="D47" s="36">
        <v>60</v>
      </c>
      <c r="E47" s="36">
        <v>60</v>
      </c>
      <c r="F47" s="36">
        <v>60</v>
      </c>
      <c r="G47" s="36">
        <v>60</v>
      </c>
      <c r="H47" s="36">
        <f>SUM('PACC - SNCC.F.053 (3)'!$D47:$G47)</f>
        <v>240</v>
      </c>
      <c r="I47" s="54">
        <v>14</v>
      </c>
      <c r="J47" s="54">
        <f t="shared" si="1"/>
        <v>3360</v>
      </c>
      <c r="K47" s="9">
        <f>K46+Tabla13[[#This Row],[COSTO TOTAL UNITARIO ESTIMADO]]</f>
        <v>2325176</v>
      </c>
      <c r="L47" s="7" t="s">
        <v>20</v>
      </c>
      <c r="M47" s="7" t="s">
        <v>388</v>
      </c>
      <c r="N47" s="9"/>
      <c r="O47" s="7"/>
      <c r="T47" s="5"/>
      <c r="W47" s="13"/>
    </row>
    <row r="48" spans="1:23" s="27" customFormat="1">
      <c r="A48" s="7" t="s">
        <v>190</v>
      </c>
      <c r="B48" s="7" t="s">
        <v>586</v>
      </c>
      <c r="C48" s="7" t="s">
        <v>494</v>
      </c>
      <c r="D48" s="36">
        <v>60</v>
      </c>
      <c r="E48" s="36">
        <v>60</v>
      </c>
      <c r="F48" s="36">
        <v>60</v>
      </c>
      <c r="G48" s="36">
        <v>60</v>
      </c>
      <c r="H48" s="36">
        <f>SUM('PACC - SNCC.F.053 (3)'!$D48:$G48)</f>
        <v>240</v>
      </c>
      <c r="I48" s="54">
        <v>12</v>
      </c>
      <c r="J48" s="54">
        <f t="shared" si="1"/>
        <v>2880</v>
      </c>
      <c r="K48" s="9">
        <f>K47+Tabla13[[#This Row],[COSTO TOTAL UNITARIO ESTIMADO]]</f>
        <v>2328056</v>
      </c>
      <c r="L48" s="7" t="s">
        <v>20</v>
      </c>
      <c r="M48" s="7" t="s">
        <v>388</v>
      </c>
      <c r="N48" s="9"/>
      <c r="O48" s="7"/>
      <c r="T48" s="5"/>
      <c r="W48" s="13"/>
    </row>
    <row r="49" spans="1:23">
      <c r="A49" s="7" t="s">
        <v>190</v>
      </c>
      <c r="B49" s="7" t="s">
        <v>509</v>
      </c>
      <c r="C49" s="7" t="s">
        <v>494</v>
      </c>
      <c r="D49" s="36">
        <v>20</v>
      </c>
      <c r="E49" s="36">
        <v>20</v>
      </c>
      <c r="F49" s="36">
        <v>20</v>
      </c>
      <c r="G49" s="36">
        <v>20</v>
      </c>
      <c r="H49" s="36">
        <f>SUM('PACC - SNCC.F.053 (3)'!$D49:$G49)</f>
        <v>80</v>
      </c>
      <c r="I49" s="54">
        <v>12</v>
      </c>
      <c r="J49" s="54">
        <f t="shared" si="1"/>
        <v>960</v>
      </c>
      <c r="K49" s="9">
        <f>K48+Tabla13[[#This Row],[COSTO TOTAL UNITARIO ESTIMADO]]</f>
        <v>2329016</v>
      </c>
      <c r="L49" s="7" t="s">
        <v>20</v>
      </c>
      <c r="M49" s="7" t="s">
        <v>388</v>
      </c>
      <c r="N49" s="9"/>
      <c r="O49" s="7"/>
      <c r="T49" s="5" t="s">
        <v>62</v>
      </c>
      <c r="W49" s="13"/>
    </row>
    <row r="50" spans="1:23">
      <c r="A50" s="7" t="s">
        <v>190</v>
      </c>
      <c r="B50" s="7" t="s">
        <v>510</v>
      </c>
      <c r="C50" s="7" t="s">
        <v>494</v>
      </c>
      <c r="D50" s="36">
        <v>20</v>
      </c>
      <c r="E50" s="36">
        <v>20</v>
      </c>
      <c r="F50" s="36">
        <v>20</v>
      </c>
      <c r="G50" s="36">
        <v>20</v>
      </c>
      <c r="H50" s="36">
        <f>SUM('PACC - SNCC.F.053 (3)'!$D50:$G50)</f>
        <v>80</v>
      </c>
      <c r="I50" s="54">
        <v>12</v>
      </c>
      <c r="J50" s="54">
        <f t="shared" si="1"/>
        <v>960</v>
      </c>
      <c r="K50" s="9">
        <f>K49+Tabla13[[#This Row],[COSTO TOTAL UNITARIO ESTIMADO]]</f>
        <v>2329976</v>
      </c>
      <c r="L50" s="7" t="s">
        <v>20</v>
      </c>
      <c r="M50" s="7" t="s">
        <v>388</v>
      </c>
      <c r="N50" s="9"/>
      <c r="O50" s="7"/>
      <c r="T50" s="5" t="s">
        <v>63</v>
      </c>
      <c r="W50" s="13"/>
    </row>
    <row r="51" spans="1:23">
      <c r="A51" s="7" t="s">
        <v>190</v>
      </c>
      <c r="B51" s="7" t="s">
        <v>511</v>
      </c>
      <c r="C51" s="7" t="s">
        <v>494</v>
      </c>
      <c r="D51" s="36">
        <v>20</v>
      </c>
      <c r="E51" s="36">
        <v>20</v>
      </c>
      <c r="F51" s="36">
        <v>20</v>
      </c>
      <c r="G51" s="36">
        <v>20</v>
      </c>
      <c r="H51" s="36">
        <f>SUM('PACC - SNCC.F.053 (3)'!$D51:$G51)</f>
        <v>80</v>
      </c>
      <c r="I51" s="54">
        <v>12</v>
      </c>
      <c r="J51" s="54">
        <f t="shared" si="1"/>
        <v>960</v>
      </c>
      <c r="K51" s="9">
        <f>K50+Tabla13[[#This Row],[COSTO TOTAL UNITARIO ESTIMADO]]</f>
        <v>2330936</v>
      </c>
      <c r="L51" s="7" t="s">
        <v>20</v>
      </c>
      <c r="M51" s="7" t="s">
        <v>388</v>
      </c>
      <c r="N51" s="9"/>
      <c r="O51" s="7"/>
      <c r="T51" s="5" t="s">
        <v>64</v>
      </c>
      <c r="W51" s="13"/>
    </row>
    <row r="52" spans="1:23">
      <c r="A52" s="7" t="s">
        <v>190</v>
      </c>
      <c r="B52" s="7" t="s">
        <v>512</v>
      </c>
      <c r="C52" s="7" t="s">
        <v>485</v>
      </c>
      <c r="D52" s="36">
        <v>60</v>
      </c>
      <c r="E52" s="36">
        <v>60</v>
      </c>
      <c r="F52" s="36">
        <v>60</v>
      </c>
      <c r="G52" s="36">
        <v>60</v>
      </c>
      <c r="H52" s="36">
        <f>SUM('PACC - SNCC.F.053 (3)'!$D52:$G52)</f>
        <v>240</v>
      </c>
      <c r="I52" s="54">
        <v>12</v>
      </c>
      <c r="J52" s="54">
        <f t="shared" si="1"/>
        <v>2880</v>
      </c>
      <c r="K52" s="9">
        <f>K51+Tabla13[[#This Row],[COSTO TOTAL UNITARIO ESTIMADO]]</f>
        <v>2333816</v>
      </c>
      <c r="L52" s="7" t="s">
        <v>20</v>
      </c>
      <c r="M52" s="7" t="s">
        <v>388</v>
      </c>
      <c r="N52" s="9"/>
      <c r="O52" s="7"/>
      <c r="T52" s="5" t="s">
        <v>65</v>
      </c>
      <c r="W52" s="13"/>
    </row>
    <row r="53" spans="1:23">
      <c r="A53" s="7" t="s">
        <v>190</v>
      </c>
      <c r="B53" s="7" t="s">
        <v>513</v>
      </c>
      <c r="C53" s="7" t="s">
        <v>485</v>
      </c>
      <c r="D53" s="36">
        <v>60</v>
      </c>
      <c r="E53" s="36">
        <v>60</v>
      </c>
      <c r="F53" s="36">
        <v>60</v>
      </c>
      <c r="G53" s="36">
        <v>60</v>
      </c>
      <c r="H53" s="36">
        <f>SUM('PACC - SNCC.F.053 (3)'!$D53:$G53)</f>
        <v>240</v>
      </c>
      <c r="I53" s="54">
        <v>220</v>
      </c>
      <c r="J53" s="54">
        <f t="shared" si="1"/>
        <v>52800</v>
      </c>
      <c r="K53" s="9">
        <f>K52+Tabla13[[#This Row],[COSTO TOTAL UNITARIO ESTIMADO]]</f>
        <v>2386616</v>
      </c>
      <c r="L53" s="7" t="s">
        <v>20</v>
      </c>
      <c r="M53" s="7" t="s">
        <v>388</v>
      </c>
      <c r="N53" s="9"/>
      <c r="O53" s="7"/>
      <c r="T53" s="5" t="s">
        <v>66</v>
      </c>
      <c r="W53" s="13"/>
    </row>
    <row r="54" spans="1:23">
      <c r="A54" s="7" t="s">
        <v>190</v>
      </c>
      <c r="B54" s="7" t="s">
        <v>514</v>
      </c>
      <c r="C54" s="7" t="s">
        <v>485</v>
      </c>
      <c r="D54" s="36">
        <v>50</v>
      </c>
      <c r="E54" s="36">
        <v>50</v>
      </c>
      <c r="F54" s="36">
        <v>50</v>
      </c>
      <c r="G54" s="36">
        <v>50</v>
      </c>
      <c r="H54" s="36">
        <f>SUM('PACC - SNCC.F.053 (3)'!$D54:$G54)</f>
        <v>200</v>
      </c>
      <c r="I54" s="54">
        <v>220</v>
      </c>
      <c r="J54" s="54">
        <f t="shared" si="1"/>
        <v>44000</v>
      </c>
      <c r="K54" s="9">
        <f>K53+Tabla13[[#This Row],[COSTO TOTAL UNITARIO ESTIMADO]]</f>
        <v>2430616</v>
      </c>
      <c r="L54" s="7" t="s">
        <v>20</v>
      </c>
      <c r="M54" s="7" t="s">
        <v>388</v>
      </c>
      <c r="N54" s="9"/>
      <c r="O54" s="7"/>
      <c r="T54" s="5" t="s">
        <v>67</v>
      </c>
      <c r="W54" s="13"/>
    </row>
    <row r="55" spans="1:23">
      <c r="A55" s="7" t="s">
        <v>190</v>
      </c>
      <c r="B55" s="7" t="s">
        <v>515</v>
      </c>
      <c r="C55" s="7" t="s">
        <v>485</v>
      </c>
      <c r="D55" s="36">
        <v>100</v>
      </c>
      <c r="E55" s="36">
        <v>100</v>
      </c>
      <c r="F55" s="36">
        <v>100</v>
      </c>
      <c r="G55" s="36">
        <v>100</v>
      </c>
      <c r="H55" s="36">
        <f>SUM('PACC - SNCC.F.053 (3)'!$D55:$G55)</f>
        <v>400</v>
      </c>
      <c r="I55" s="54">
        <v>263.14</v>
      </c>
      <c r="J55" s="54">
        <f t="shared" si="1"/>
        <v>105256</v>
      </c>
      <c r="K55" s="9">
        <f>K54+Tabla13[[#This Row],[COSTO TOTAL UNITARIO ESTIMADO]]</f>
        <v>2535872</v>
      </c>
      <c r="L55" s="7" t="s">
        <v>20</v>
      </c>
      <c r="M55" s="7" t="s">
        <v>388</v>
      </c>
      <c r="N55" s="9"/>
      <c r="O55" s="7"/>
      <c r="T55" s="5" t="s">
        <v>68</v>
      </c>
      <c r="W55" s="13"/>
    </row>
    <row r="56" spans="1:23">
      <c r="A56" s="7" t="s">
        <v>190</v>
      </c>
      <c r="B56" s="7" t="s">
        <v>516</v>
      </c>
      <c r="C56" s="7" t="s">
        <v>494</v>
      </c>
      <c r="D56" s="36">
        <v>100</v>
      </c>
      <c r="E56" s="36">
        <v>100</v>
      </c>
      <c r="F56" s="36">
        <v>100</v>
      </c>
      <c r="G56" s="36">
        <v>100</v>
      </c>
      <c r="H56" s="36">
        <f>SUM('PACC - SNCC.F.053 (3)'!$D56:$G56)</f>
        <v>400</v>
      </c>
      <c r="I56" s="54">
        <v>0.95</v>
      </c>
      <c r="J56" s="54">
        <f t="shared" si="1"/>
        <v>380</v>
      </c>
      <c r="K56" s="9">
        <f>K55+Tabla13[[#This Row],[COSTO TOTAL UNITARIO ESTIMADO]]</f>
        <v>2536252</v>
      </c>
      <c r="L56" s="7" t="s">
        <v>20</v>
      </c>
      <c r="M56" s="7" t="s">
        <v>388</v>
      </c>
      <c r="N56" s="9"/>
      <c r="O56" s="7"/>
      <c r="T56" s="5" t="s">
        <v>69</v>
      </c>
      <c r="W56" s="13"/>
    </row>
    <row r="57" spans="1:23">
      <c r="A57" s="7" t="s">
        <v>190</v>
      </c>
      <c r="B57" s="7" t="s">
        <v>517</v>
      </c>
      <c r="C57" s="7" t="s">
        <v>485</v>
      </c>
      <c r="D57" s="36">
        <v>100</v>
      </c>
      <c r="E57" s="36">
        <v>100</v>
      </c>
      <c r="F57" s="36">
        <v>100</v>
      </c>
      <c r="G57" s="36">
        <v>100</v>
      </c>
      <c r="H57" s="36">
        <f>SUM('PACC - SNCC.F.053 (3)'!$D57:$G57)</f>
        <v>400</v>
      </c>
      <c r="I57" s="54">
        <v>1.7</v>
      </c>
      <c r="J57" s="54">
        <f t="shared" si="1"/>
        <v>680</v>
      </c>
      <c r="K57" s="9">
        <f>K56+Tabla13[[#This Row],[COSTO TOTAL UNITARIO ESTIMADO]]</f>
        <v>2536932</v>
      </c>
      <c r="L57" s="7" t="s">
        <v>20</v>
      </c>
      <c r="M57" s="7" t="s">
        <v>388</v>
      </c>
      <c r="N57" s="9"/>
      <c r="O57" s="7"/>
      <c r="T57" s="5" t="s">
        <v>70</v>
      </c>
      <c r="W57" s="13"/>
    </row>
    <row r="58" spans="1:23">
      <c r="A58" s="7" t="s">
        <v>190</v>
      </c>
      <c r="B58" s="7" t="s">
        <v>518</v>
      </c>
      <c r="C58" s="7" t="s">
        <v>485</v>
      </c>
      <c r="D58" s="36">
        <v>100</v>
      </c>
      <c r="E58" s="36">
        <v>100</v>
      </c>
      <c r="F58" s="36">
        <v>100</v>
      </c>
      <c r="G58" s="36">
        <v>100</v>
      </c>
      <c r="H58" s="36">
        <f>SUM('PACC - SNCC.F.053 (3)'!$D58:$G58)</f>
        <v>400</v>
      </c>
      <c r="I58" s="54">
        <v>1.4</v>
      </c>
      <c r="J58" s="54">
        <f t="shared" si="1"/>
        <v>560</v>
      </c>
      <c r="K58" s="9">
        <f>K57+Tabla13[[#This Row],[COSTO TOTAL UNITARIO ESTIMADO]]</f>
        <v>2537492</v>
      </c>
      <c r="L58" s="7" t="s">
        <v>20</v>
      </c>
      <c r="M58" s="7" t="s">
        <v>388</v>
      </c>
      <c r="N58" s="9"/>
      <c r="O58" s="7"/>
      <c r="T58" s="5" t="s">
        <v>71</v>
      </c>
      <c r="W58" s="13"/>
    </row>
    <row r="59" spans="1:23">
      <c r="A59" s="7" t="s">
        <v>190</v>
      </c>
      <c r="B59" s="7" t="s">
        <v>519</v>
      </c>
      <c r="C59" s="7" t="s">
        <v>485</v>
      </c>
      <c r="D59" s="36">
        <v>100</v>
      </c>
      <c r="E59" s="36">
        <v>100</v>
      </c>
      <c r="F59" s="36">
        <v>100</v>
      </c>
      <c r="G59" s="36">
        <v>100</v>
      </c>
      <c r="H59" s="36">
        <f>SUM('PACC - SNCC.F.053 (3)'!$D59:$G59)</f>
        <v>400</v>
      </c>
      <c r="I59" s="54">
        <v>2</v>
      </c>
      <c r="J59" s="54">
        <f t="shared" si="1"/>
        <v>800</v>
      </c>
      <c r="K59" s="9">
        <f>K58+Tabla13[[#This Row],[COSTO TOTAL UNITARIO ESTIMADO]]</f>
        <v>2538292</v>
      </c>
      <c r="L59" s="7" t="s">
        <v>20</v>
      </c>
      <c r="M59" s="7" t="s">
        <v>388</v>
      </c>
      <c r="N59" s="9"/>
      <c r="O59" s="7"/>
      <c r="T59" s="5" t="s">
        <v>72</v>
      </c>
      <c r="W59" s="13"/>
    </row>
    <row r="60" spans="1:23">
      <c r="A60" s="7" t="s">
        <v>190</v>
      </c>
      <c r="B60" s="7" t="s">
        <v>520</v>
      </c>
      <c r="C60" s="7" t="s">
        <v>485</v>
      </c>
      <c r="D60" s="36">
        <v>100</v>
      </c>
      <c r="E60" s="36">
        <v>100</v>
      </c>
      <c r="F60" s="36">
        <v>100</v>
      </c>
      <c r="G60" s="36">
        <v>100</v>
      </c>
      <c r="H60" s="36">
        <f>SUM('PACC - SNCC.F.053 (3)'!$D60:$G60)</f>
        <v>400</v>
      </c>
      <c r="I60" s="54">
        <v>3.22</v>
      </c>
      <c r="J60" s="54">
        <f t="shared" si="1"/>
        <v>1288</v>
      </c>
      <c r="K60" s="9">
        <f>K59+Tabla13[[#This Row],[COSTO TOTAL UNITARIO ESTIMADO]]</f>
        <v>2539580</v>
      </c>
      <c r="L60" s="7" t="s">
        <v>20</v>
      </c>
      <c r="M60" s="7" t="s">
        <v>388</v>
      </c>
      <c r="N60" s="9"/>
      <c r="O60" s="7"/>
      <c r="T60" s="5" t="s">
        <v>73</v>
      </c>
      <c r="W60" s="13"/>
    </row>
    <row r="61" spans="1:23">
      <c r="A61" s="7" t="s">
        <v>190</v>
      </c>
      <c r="B61" s="7" t="s">
        <v>521</v>
      </c>
      <c r="C61" s="7" t="s">
        <v>494</v>
      </c>
      <c r="D61" s="36">
        <v>100</v>
      </c>
      <c r="E61" s="36">
        <v>100</v>
      </c>
      <c r="F61" s="36">
        <v>100</v>
      </c>
      <c r="G61" s="36">
        <v>100</v>
      </c>
      <c r="H61" s="36">
        <f>SUM('PACC - SNCC.F.053 (3)'!$D61:$G61)</f>
        <v>400</v>
      </c>
      <c r="I61" s="54">
        <v>1.1299999999999999</v>
      </c>
      <c r="J61" s="54">
        <f t="shared" si="1"/>
        <v>451.99999999999994</v>
      </c>
      <c r="K61" s="9">
        <f>K60+Tabla13[[#This Row],[COSTO TOTAL UNITARIO ESTIMADO]]</f>
        <v>2540032</v>
      </c>
      <c r="L61" s="7" t="s">
        <v>20</v>
      </c>
      <c r="M61" s="7" t="s">
        <v>388</v>
      </c>
      <c r="N61" s="9"/>
      <c r="O61" s="7"/>
      <c r="T61" s="5" t="s">
        <v>74</v>
      </c>
      <c r="W61" s="13"/>
    </row>
    <row r="62" spans="1:23">
      <c r="A62" s="7" t="s">
        <v>190</v>
      </c>
      <c r="B62" s="7" t="s">
        <v>522</v>
      </c>
      <c r="C62" s="7" t="s">
        <v>494</v>
      </c>
      <c r="D62" s="36">
        <v>100</v>
      </c>
      <c r="E62" s="36">
        <v>100</v>
      </c>
      <c r="F62" s="36">
        <v>100</v>
      </c>
      <c r="G62" s="36">
        <v>100</v>
      </c>
      <c r="H62" s="36">
        <f>SUM('PACC - SNCC.F.053 (3)'!$D62:$G62)</f>
        <v>400</v>
      </c>
      <c r="I62" s="54">
        <v>0.96</v>
      </c>
      <c r="J62" s="54">
        <f t="shared" si="1"/>
        <v>384</v>
      </c>
      <c r="K62" s="9">
        <f>K61+Tabla13[[#This Row],[COSTO TOTAL UNITARIO ESTIMADO]]</f>
        <v>2540416</v>
      </c>
      <c r="L62" s="7" t="s">
        <v>20</v>
      </c>
      <c r="M62" s="7" t="s">
        <v>388</v>
      </c>
      <c r="N62" s="9"/>
      <c r="O62" s="7"/>
      <c r="T62" s="5" t="s">
        <v>75</v>
      </c>
      <c r="W62" s="13"/>
    </row>
    <row r="63" spans="1:23">
      <c r="A63" s="7" t="s">
        <v>190</v>
      </c>
      <c r="B63" s="7" t="s">
        <v>523</v>
      </c>
      <c r="C63" s="7" t="s">
        <v>494</v>
      </c>
      <c r="D63" s="36">
        <v>100</v>
      </c>
      <c r="E63" s="36">
        <v>100</v>
      </c>
      <c r="F63" s="36">
        <v>100</v>
      </c>
      <c r="G63" s="36">
        <v>100</v>
      </c>
      <c r="H63" s="36">
        <f>SUM('PACC - SNCC.F.053 (3)'!$D63:$G63)</f>
        <v>400</v>
      </c>
      <c r="I63" s="54">
        <v>4.2300000000000004</v>
      </c>
      <c r="J63" s="54">
        <f t="shared" si="1"/>
        <v>1692.0000000000002</v>
      </c>
      <c r="K63" s="9">
        <f>K62+Tabla13[[#This Row],[COSTO TOTAL UNITARIO ESTIMADO]]</f>
        <v>2542108</v>
      </c>
      <c r="L63" s="7" t="s">
        <v>20</v>
      </c>
      <c r="M63" s="7" t="s">
        <v>388</v>
      </c>
      <c r="N63" s="9"/>
      <c r="O63" s="7"/>
      <c r="T63" s="5" t="s">
        <v>76</v>
      </c>
      <c r="W63" s="13"/>
    </row>
    <row r="64" spans="1:23">
      <c r="A64" s="7" t="s">
        <v>190</v>
      </c>
      <c r="B64" s="7" t="s">
        <v>524</v>
      </c>
      <c r="C64" s="7" t="s">
        <v>485</v>
      </c>
      <c r="D64" s="36">
        <v>50</v>
      </c>
      <c r="E64" s="36">
        <v>50</v>
      </c>
      <c r="F64" s="36">
        <v>50</v>
      </c>
      <c r="G64" s="36">
        <v>50</v>
      </c>
      <c r="H64" s="36">
        <f>SUM('PACC - SNCC.F.053 (3)'!$D64:$G64)</f>
        <v>200</v>
      </c>
      <c r="I64" s="54">
        <v>4.9000000000000004</v>
      </c>
      <c r="J64" s="54">
        <f t="shared" si="1"/>
        <v>980.00000000000011</v>
      </c>
      <c r="K64" s="9">
        <f>K63+Tabla13[[#This Row],[COSTO TOTAL UNITARIO ESTIMADO]]</f>
        <v>2543088</v>
      </c>
      <c r="L64" s="7" t="s">
        <v>20</v>
      </c>
      <c r="M64" s="7" t="s">
        <v>388</v>
      </c>
      <c r="N64" s="9"/>
      <c r="O64" s="7"/>
      <c r="T64" s="5" t="s">
        <v>77</v>
      </c>
      <c r="W64" s="13"/>
    </row>
    <row r="65" spans="1:23">
      <c r="A65" s="7" t="s">
        <v>190</v>
      </c>
      <c r="B65" s="7" t="s">
        <v>525</v>
      </c>
      <c r="C65" s="7" t="s">
        <v>485</v>
      </c>
      <c r="D65" s="36">
        <v>200</v>
      </c>
      <c r="E65" s="36">
        <v>200</v>
      </c>
      <c r="F65" s="36">
        <v>200</v>
      </c>
      <c r="G65" s="36">
        <v>200</v>
      </c>
      <c r="H65" s="36">
        <f>SUM('PACC - SNCC.F.053 (3)'!$D65:$G65)</f>
        <v>800</v>
      </c>
      <c r="I65" s="54">
        <v>25.16</v>
      </c>
      <c r="J65" s="54">
        <f t="shared" si="1"/>
        <v>20128</v>
      </c>
      <c r="K65" s="9">
        <f>K64+Tabla13[[#This Row],[COSTO TOTAL UNITARIO ESTIMADO]]</f>
        <v>2563216</v>
      </c>
      <c r="L65" s="7" t="s">
        <v>20</v>
      </c>
      <c r="M65" s="7" t="s">
        <v>388</v>
      </c>
      <c r="N65" s="9"/>
      <c r="O65" s="7"/>
      <c r="T65" s="5" t="s">
        <v>78</v>
      </c>
      <c r="W65" s="13"/>
    </row>
    <row r="66" spans="1:23">
      <c r="A66" s="7" t="s">
        <v>190</v>
      </c>
      <c r="B66" s="7" t="s">
        <v>526</v>
      </c>
      <c r="C66" s="7" t="s">
        <v>485</v>
      </c>
      <c r="D66" s="36">
        <v>200</v>
      </c>
      <c r="E66" s="36">
        <v>200</v>
      </c>
      <c r="F66" s="36">
        <v>200</v>
      </c>
      <c r="G66" s="36">
        <v>200</v>
      </c>
      <c r="H66" s="36">
        <f>SUM('PACC - SNCC.F.053 (3)'!$D66:$G66)</f>
        <v>800</v>
      </c>
      <c r="I66" s="54">
        <v>15.59</v>
      </c>
      <c r="J66" s="54">
        <f t="shared" si="1"/>
        <v>12472</v>
      </c>
      <c r="K66" s="9">
        <f>K65+Tabla13[[#This Row],[COSTO TOTAL UNITARIO ESTIMADO]]</f>
        <v>2575688</v>
      </c>
      <c r="L66" s="7" t="s">
        <v>20</v>
      </c>
      <c r="M66" s="7" t="s">
        <v>388</v>
      </c>
      <c r="N66" s="9"/>
      <c r="O66" s="7"/>
      <c r="T66" s="5" t="s">
        <v>79</v>
      </c>
      <c r="W66" s="13"/>
    </row>
    <row r="67" spans="1:23" s="27" customFormat="1">
      <c r="A67" s="7" t="s">
        <v>190</v>
      </c>
      <c r="B67" s="7" t="s">
        <v>588</v>
      </c>
      <c r="C67" s="7" t="s">
        <v>485</v>
      </c>
      <c r="D67" s="36">
        <v>50</v>
      </c>
      <c r="E67" s="36">
        <v>50</v>
      </c>
      <c r="F67" s="36">
        <v>50</v>
      </c>
      <c r="G67" s="36">
        <v>50</v>
      </c>
      <c r="H67" s="36">
        <f>SUM('PACC - SNCC.F.053 (3)'!$D67:$G67)</f>
        <v>200</v>
      </c>
      <c r="I67" s="54">
        <v>350</v>
      </c>
      <c r="J67" s="54">
        <f t="shared" si="1"/>
        <v>70000</v>
      </c>
      <c r="K67" s="9">
        <f>K66+Tabla13[[#This Row],[COSTO TOTAL UNITARIO ESTIMADO]]</f>
        <v>2645688</v>
      </c>
      <c r="L67" s="7" t="s">
        <v>20</v>
      </c>
      <c r="M67" s="7" t="s">
        <v>388</v>
      </c>
      <c r="N67" s="9"/>
      <c r="O67" s="7"/>
      <c r="T67" s="5"/>
      <c r="W67" s="13"/>
    </row>
    <row r="68" spans="1:23" s="27" customFormat="1">
      <c r="A68" s="7" t="s">
        <v>190</v>
      </c>
      <c r="B68" s="7" t="s">
        <v>589</v>
      </c>
      <c r="C68" s="7" t="s">
        <v>485</v>
      </c>
      <c r="D68" s="36">
        <v>50</v>
      </c>
      <c r="E68" s="36">
        <v>50</v>
      </c>
      <c r="F68" s="36">
        <v>50</v>
      </c>
      <c r="G68" s="36">
        <v>50</v>
      </c>
      <c r="H68" s="36">
        <f>SUM('PACC - SNCC.F.053 (3)'!$D68:$G68)</f>
        <v>200</v>
      </c>
      <c r="I68" s="54">
        <v>500</v>
      </c>
      <c r="J68" s="54">
        <f t="shared" si="1"/>
        <v>100000</v>
      </c>
      <c r="K68" s="9">
        <f>K67+Tabla13[[#This Row],[COSTO TOTAL UNITARIO ESTIMADO]]</f>
        <v>2745688</v>
      </c>
      <c r="L68" s="7" t="s">
        <v>20</v>
      </c>
      <c r="M68" s="7" t="s">
        <v>388</v>
      </c>
      <c r="N68" s="9"/>
      <c r="O68" s="7"/>
      <c r="T68" s="5"/>
      <c r="W68" s="13"/>
    </row>
    <row r="69" spans="1:23">
      <c r="A69" s="7" t="s">
        <v>190</v>
      </c>
      <c r="B69" s="7" t="s">
        <v>527</v>
      </c>
      <c r="C69" s="7" t="s">
        <v>494</v>
      </c>
      <c r="D69" s="36">
        <v>10</v>
      </c>
      <c r="E69" s="36">
        <v>10</v>
      </c>
      <c r="F69" s="36">
        <v>10</v>
      </c>
      <c r="G69" s="36">
        <v>10</v>
      </c>
      <c r="H69" s="36">
        <f>SUM('PACC - SNCC.F.053 (3)'!$D69:$G69)</f>
        <v>40</v>
      </c>
      <c r="I69" s="54">
        <v>54.83</v>
      </c>
      <c r="J69" s="54">
        <f t="shared" si="1"/>
        <v>2193.1999999999998</v>
      </c>
      <c r="K69" s="9">
        <f>K68+Tabla13[[#This Row],[COSTO TOTAL UNITARIO ESTIMADO]]</f>
        <v>2747881.2</v>
      </c>
      <c r="L69" s="7" t="s">
        <v>20</v>
      </c>
      <c r="M69" s="7" t="s">
        <v>388</v>
      </c>
      <c r="N69" s="9"/>
      <c r="O69" s="7"/>
      <c r="T69" s="5" t="s">
        <v>80</v>
      </c>
      <c r="W69" s="13"/>
    </row>
    <row r="70" spans="1:23">
      <c r="A70" s="7" t="s">
        <v>190</v>
      </c>
      <c r="B70" s="7" t="s">
        <v>528</v>
      </c>
      <c r="C70" s="7" t="s">
        <v>485</v>
      </c>
      <c r="D70" s="36">
        <v>10</v>
      </c>
      <c r="E70" s="36">
        <v>10</v>
      </c>
      <c r="F70" s="36">
        <v>10</v>
      </c>
      <c r="G70" s="36">
        <v>10</v>
      </c>
      <c r="H70" s="36">
        <f>SUM('PACC - SNCC.F.053 (3)'!$D70:$G70)</f>
        <v>40</v>
      </c>
      <c r="I70" s="54">
        <v>100</v>
      </c>
      <c r="J70" s="54">
        <f t="shared" si="1"/>
        <v>4000</v>
      </c>
      <c r="K70" s="9">
        <f>K69+Tabla13[[#This Row],[COSTO TOTAL UNITARIO ESTIMADO]]</f>
        <v>2751881.2</v>
      </c>
      <c r="L70" s="7" t="s">
        <v>20</v>
      </c>
      <c r="M70" s="7" t="s">
        <v>388</v>
      </c>
      <c r="N70" s="9"/>
      <c r="O70" s="7"/>
      <c r="T70" s="5" t="s">
        <v>81</v>
      </c>
      <c r="W70" s="13"/>
    </row>
    <row r="71" spans="1:23" s="27" customFormat="1">
      <c r="A71" s="7" t="s">
        <v>599</v>
      </c>
      <c r="B71" s="7" t="s">
        <v>598</v>
      </c>
      <c r="C71" s="7" t="s">
        <v>485</v>
      </c>
      <c r="D71" s="36">
        <v>6</v>
      </c>
      <c r="E71" s="36">
        <v>6</v>
      </c>
      <c r="F71" s="36">
        <v>6</v>
      </c>
      <c r="G71" s="36">
        <v>6</v>
      </c>
      <c r="H71" s="36">
        <f>SUM('PACC - SNCC.F.053 (3)'!$D71:$G71)</f>
        <v>24</v>
      </c>
      <c r="I71" s="54">
        <v>125</v>
      </c>
      <c r="J71" s="54">
        <f t="shared" si="1"/>
        <v>3000</v>
      </c>
      <c r="K71" s="9">
        <f>K70+Tabla13[[#This Row],[COSTO TOTAL UNITARIO ESTIMADO]]</f>
        <v>2754881.2</v>
      </c>
      <c r="L71" s="7" t="s">
        <v>20</v>
      </c>
      <c r="M71" s="7" t="s">
        <v>388</v>
      </c>
      <c r="N71" s="9"/>
      <c r="O71" s="7"/>
      <c r="T71" s="5"/>
      <c r="W71" s="13"/>
    </row>
    <row r="72" spans="1:23">
      <c r="A72" s="7" t="s">
        <v>190</v>
      </c>
      <c r="B72" s="7" t="s">
        <v>529</v>
      </c>
      <c r="C72" s="7" t="s">
        <v>494</v>
      </c>
      <c r="D72" s="36">
        <v>500</v>
      </c>
      <c r="E72" s="36">
        <v>500</v>
      </c>
      <c r="F72" s="36">
        <v>500</v>
      </c>
      <c r="G72" s="36">
        <v>500</v>
      </c>
      <c r="H72" s="36">
        <f>SUM('PACC - SNCC.F.053 (3)'!$D72:$G72)</f>
        <v>2000</v>
      </c>
      <c r="I72" s="54">
        <v>1.5</v>
      </c>
      <c r="J72" s="54">
        <f t="shared" si="1"/>
        <v>3000</v>
      </c>
      <c r="K72" s="9">
        <f>K71+Tabla13[[#This Row],[COSTO TOTAL UNITARIO ESTIMADO]]</f>
        <v>2757881.2</v>
      </c>
      <c r="L72" s="7" t="s">
        <v>20</v>
      </c>
      <c r="M72" s="7" t="s">
        <v>388</v>
      </c>
      <c r="N72" s="9"/>
      <c r="O72" s="7"/>
      <c r="T72" s="5" t="s">
        <v>82</v>
      </c>
      <c r="W72" s="13"/>
    </row>
    <row r="73" spans="1:23">
      <c r="A73" s="7" t="s">
        <v>190</v>
      </c>
      <c r="B73" s="7" t="s">
        <v>530</v>
      </c>
      <c r="C73" s="7" t="s">
        <v>485</v>
      </c>
      <c r="D73" s="36">
        <v>500</v>
      </c>
      <c r="E73" s="36">
        <v>500</v>
      </c>
      <c r="F73" s="36">
        <v>500</v>
      </c>
      <c r="G73" s="36">
        <v>500</v>
      </c>
      <c r="H73" s="36">
        <f>SUM('PACC - SNCC.F.053 (3)'!$D73:$G73)</f>
        <v>2000</v>
      </c>
      <c r="I73" s="54">
        <v>1.5</v>
      </c>
      <c r="J73" s="54">
        <f t="shared" si="1"/>
        <v>3000</v>
      </c>
      <c r="K73" s="9">
        <f>K72+Tabla13[[#This Row],[COSTO TOTAL UNITARIO ESTIMADO]]</f>
        <v>2760881.2</v>
      </c>
      <c r="L73" s="7" t="s">
        <v>20</v>
      </c>
      <c r="M73" s="7" t="s">
        <v>388</v>
      </c>
      <c r="N73" s="9"/>
      <c r="O73" s="7"/>
      <c r="T73" s="5" t="s">
        <v>83</v>
      </c>
      <c r="W73" s="13"/>
    </row>
    <row r="74" spans="1:23">
      <c r="A74" s="7" t="s">
        <v>190</v>
      </c>
      <c r="B74" s="7" t="s">
        <v>531</v>
      </c>
      <c r="C74" s="7" t="s">
        <v>485</v>
      </c>
      <c r="D74" s="36">
        <v>500</v>
      </c>
      <c r="E74" s="36">
        <v>500</v>
      </c>
      <c r="F74" s="36">
        <v>500</v>
      </c>
      <c r="G74" s="36">
        <v>500</v>
      </c>
      <c r="H74" s="36">
        <f>SUM('PACC - SNCC.F.053 (3)'!$D74:$G74)</f>
        <v>2000</v>
      </c>
      <c r="I74" s="54">
        <v>2.9</v>
      </c>
      <c r="J74" s="54">
        <f t="shared" si="1"/>
        <v>5800</v>
      </c>
      <c r="K74" s="9">
        <f>K73+Tabla13[[#This Row],[COSTO TOTAL UNITARIO ESTIMADO]]</f>
        <v>2766681.2</v>
      </c>
      <c r="L74" s="7" t="s">
        <v>20</v>
      </c>
      <c r="M74" s="7" t="s">
        <v>388</v>
      </c>
      <c r="N74" s="9"/>
      <c r="O74" s="7"/>
      <c r="T74" s="5" t="s">
        <v>84</v>
      </c>
      <c r="W74" s="13"/>
    </row>
    <row r="75" spans="1:23">
      <c r="A75" s="7" t="s">
        <v>190</v>
      </c>
      <c r="B75" s="7" t="s">
        <v>532</v>
      </c>
      <c r="C75" s="7" t="s">
        <v>485</v>
      </c>
      <c r="D75" s="36">
        <v>100</v>
      </c>
      <c r="E75" s="36">
        <v>100</v>
      </c>
      <c r="F75" s="36">
        <v>100</v>
      </c>
      <c r="G75" s="36">
        <v>100</v>
      </c>
      <c r="H75" s="36">
        <f>SUM('PACC - SNCC.F.053 (3)'!$D75:$G75)</f>
        <v>400</v>
      </c>
      <c r="I75" s="54">
        <v>1.73</v>
      </c>
      <c r="J75" s="54">
        <f t="shared" si="1"/>
        <v>692</v>
      </c>
      <c r="K75" s="9">
        <f>K74+Tabla13[[#This Row],[COSTO TOTAL UNITARIO ESTIMADO]]</f>
        <v>2767373.2</v>
      </c>
      <c r="L75" s="7" t="s">
        <v>20</v>
      </c>
      <c r="M75" s="7" t="s">
        <v>388</v>
      </c>
      <c r="N75" s="9"/>
      <c r="O75" s="7"/>
      <c r="T75" s="5" t="s">
        <v>85</v>
      </c>
      <c r="W75" s="13"/>
    </row>
    <row r="76" spans="1:23">
      <c r="A76" s="7" t="s">
        <v>190</v>
      </c>
      <c r="B76" s="7" t="s">
        <v>533</v>
      </c>
      <c r="C76" s="7" t="s">
        <v>485</v>
      </c>
      <c r="D76" s="36">
        <v>500</v>
      </c>
      <c r="E76" s="36">
        <v>500</v>
      </c>
      <c r="F76" s="36">
        <v>500</v>
      </c>
      <c r="G76" s="36">
        <v>500</v>
      </c>
      <c r="H76" s="36">
        <f>SUM('PACC - SNCC.F.053 (3)'!$D76:$G76)</f>
        <v>2000</v>
      </c>
      <c r="I76" s="54">
        <v>1.61</v>
      </c>
      <c r="J76" s="54">
        <f t="shared" si="1"/>
        <v>3220</v>
      </c>
      <c r="K76" s="9">
        <f>K75+Tabla13[[#This Row],[COSTO TOTAL UNITARIO ESTIMADO]]</f>
        <v>2770593.2</v>
      </c>
      <c r="L76" s="7" t="s">
        <v>20</v>
      </c>
      <c r="M76" s="7" t="s">
        <v>388</v>
      </c>
      <c r="N76" s="9"/>
      <c r="O76" s="7"/>
      <c r="T76" s="5" t="s">
        <v>86</v>
      </c>
      <c r="W76" s="13"/>
    </row>
    <row r="77" spans="1:23">
      <c r="A77" s="7" t="s">
        <v>190</v>
      </c>
      <c r="B77" s="7" t="s">
        <v>600</v>
      </c>
      <c r="C77" s="7" t="s">
        <v>485</v>
      </c>
      <c r="D77" s="36">
        <v>5</v>
      </c>
      <c r="E77" s="36">
        <v>5</v>
      </c>
      <c r="F77" s="36">
        <v>5</v>
      </c>
      <c r="G77" s="36">
        <v>5</v>
      </c>
      <c r="H77" s="36">
        <f>SUM('PACC - SNCC.F.053 (3)'!$D77:$G77)</f>
        <v>20</v>
      </c>
      <c r="I77" s="54">
        <v>256.7</v>
      </c>
      <c r="J77" s="54">
        <f t="shared" ref="J77:J108" si="2">+H77*I77</f>
        <v>5134</v>
      </c>
      <c r="K77" s="9">
        <f>K76+Tabla13[[#This Row],[COSTO TOTAL UNITARIO ESTIMADO]]</f>
        <v>2775727.2</v>
      </c>
      <c r="L77" s="7" t="s">
        <v>20</v>
      </c>
      <c r="M77" s="7" t="s">
        <v>388</v>
      </c>
      <c r="N77" s="9"/>
      <c r="O77" s="7"/>
      <c r="T77" s="5" t="s">
        <v>87</v>
      </c>
      <c r="W77" s="13"/>
    </row>
    <row r="78" spans="1:23">
      <c r="A78" s="7" t="s">
        <v>190</v>
      </c>
      <c r="B78" s="7" t="s">
        <v>601</v>
      </c>
      <c r="C78" s="7" t="s">
        <v>494</v>
      </c>
      <c r="D78" s="36">
        <v>5</v>
      </c>
      <c r="E78" s="36">
        <v>5</v>
      </c>
      <c r="F78" s="36">
        <v>5</v>
      </c>
      <c r="G78" s="36">
        <v>5</v>
      </c>
      <c r="H78" s="36">
        <f>SUM('PACC - SNCC.F.053 (3)'!$D78:$G78)</f>
        <v>20</v>
      </c>
      <c r="I78" s="54">
        <v>311.87</v>
      </c>
      <c r="J78" s="54">
        <f t="shared" si="2"/>
        <v>6237.4</v>
      </c>
      <c r="K78" s="9">
        <f>K77+Tabla13[[#This Row],[COSTO TOTAL UNITARIO ESTIMADO]]</f>
        <v>2781964.6</v>
      </c>
      <c r="L78" s="7" t="s">
        <v>20</v>
      </c>
      <c r="M78" s="7" t="s">
        <v>388</v>
      </c>
      <c r="N78" s="9"/>
      <c r="O78" s="7"/>
      <c r="T78" s="5" t="s">
        <v>88</v>
      </c>
      <c r="W78" s="13"/>
    </row>
    <row r="79" spans="1:23" s="27" customFormat="1">
      <c r="A79" s="7" t="s">
        <v>190</v>
      </c>
      <c r="B79" s="7" t="s">
        <v>602</v>
      </c>
      <c r="C79" s="7" t="s">
        <v>494</v>
      </c>
      <c r="D79" s="36">
        <v>75</v>
      </c>
      <c r="E79" s="36">
        <v>75</v>
      </c>
      <c r="F79" s="36">
        <v>75</v>
      </c>
      <c r="G79" s="36">
        <v>75</v>
      </c>
      <c r="H79" s="36">
        <f>SUM('PACC - SNCC.F.053 (3)'!$D79:$G79)</f>
        <v>300</v>
      </c>
      <c r="I79" s="54">
        <v>20</v>
      </c>
      <c r="J79" s="54">
        <f t="shared" si="2"/>
        <v>6000</v>
      </c>
      <c r="K79" s="9">
        <f>K78+Tabla13[[#This Row],[COSTO TOTAL UNITARIO ESTIMADO]]</f>
        <v>2787964.6</v>
      </c>
      <c r="L79" s="7" t="s">
        <v>20</v>
      </c>
      <c r="M79" s="7" t="s">
        <v>388</v>
      </c>
      <c r="N79" s="9"/>
      <c r="O79" s="7"/>
      <c r="T79" s="5"/>
      <c r="W79" s="13"/>
    </row>
    <row r="80" spans="1:23" s="27" customFormat="1">
      <c r="A80" s="7" t="s">
        <v>190</v>
      </c>
      <c r="B80" s="7" t="s">
        <v>603</v>
      </c>
      <c r="C80" s="7" t="s">
        <v>494</v>
      </c>
      <c r="D80" s="36">
        <v>50</v>
      </c>
      <c r="E80" s="36">
        <v>50</v>
      </c>
      <c r="F80" s="36">
        <v>50</v>
      </c>
      <c r="G80" s="36">
        <v>50</v>
      </c>
      <c r="H80" s="36">
        <f>SUM('PACC - SNCC.F.053 (3)'!$D80:$G80)</f>
        <v>200</v>
      </c>
      <c r="I80" s="54">
        <v>100</v>
      </c>
      <c r="J80" s="54">
        <f t="shared" si="2"/>
        <v>20000</v>
      </c>
      <c r="K80" s="9">
        <f>K79+Tabla13[[#This Row],[COSTO TOTAL UNITARIO ESTIMADO]]</f>
        <v>2807964.6</v>
      </c>
      <c r="L80" s="7" t="s">
        <v>20</v>
      </c>
      <c r="M80" s="7" t="s">
        <v>388</v>
      </c>
      <c r="N80" s="9"/>
      <c r="O80" s="7"/>
      <c r="T80" s="5"/>
      <c r="W80" s="13"/>
    </row>
    <row r="81" spans="1:23">
      <c r="A81" s="7" t="s">
        <v>190</v>
      </c>
      <c r="B81" s="7" t="s">
        <v>534</v>
      </c>
      <c r="C81" s="7" t="s">
        <v>494</v>
      </c>
      <c r="D81" s="36">
        <v>15</v>
      </c>
      <c r="E81" s="36">
        <v>15</v>
      </c>
      <c r="F81" s="36">
        <v>15</v>
      </c>
      <c r="G81" s="36">
        <v>15</v>
      </c>
      <c r="H81" s="36">
        <f>SUM('PACC - SNCC.F.053 (3)'!$D81:$G81)</f>
        <v>60</v>
      </c>
      <c r="I81" s="54">
        <v>26.8</v>
      </c>
      <c r="J81" s="54">
        <f t="shared" si="2"/>
        <v>1608</v>
      </c>
      <c r="K81" s="9">
        <f>K80+Tabla13[[#This Row],[COSTO TOTAL UNITARIO ESTIMADO]]</f>
        <v>2809572.6</v>
      </c>
      <c r="L81" s="7" t="s">
        <v>20</v>
      </c>
      <c r="M81" s="7" t="s">
        <v>388</v>
      </c>
      <c r="N81" s="9"/>
      <c r="O81" s="7"/>
      <c r="T81" s="5" t="s">
        <v>89</v>
      </c>
      <c r="W81" s="13"/>
    </row>
    <row r="82" spans="1:23">
      <c r="A82" s="7" t="s">
        <v>190</v>
      </c>
      <c r="B82" s="7" t="s">
        <v>535</v>
      </c>
      <c r="C82" s="7" t="s">
        <v>485</v>
      </c>
      <c r="D82" s="36">
        <v>1</v>
      </c>
      <c r="E82" s="36">
        <v>1</v>
      </c>
      <c r="F82" s="36">
        <v>1</v>
      </c>
      <c r="G82" s="36">
        <v>1</v>
      </c>
      <c r="H82" s="36">
        <f>SUM('PACC - SNCC.F.053 (3)'!$D82:$G82)</f>
        <v>4</v>
      </c>
      <c r="I82" s="54">
        <v>18.350000000000001</v>
      </c>
      <c r="J82" s="54">
        <f t="shared" si="2"/>
        <v>73.400000000000006</v>
      </c>
      <c r="K82" s="9">
        <f>K81+Tabla13[[#This Row],[COSTO TOTAL UNITARIO ESTIMADO]]</f>
        <v>2809646</v>
      </c>
      <c r="L82" s="7" t="s">
        <v>20</v>
      </c>
      <c r="M82" s="7" t="s">
        <v>388</v>
      </c>
      <c r="N82" s="9"/>
      <c r="O82" s="7"/>
      <c r="T82" s="5" t="s">
        <v>90</v>
      </c>
      <c r="W82" s="13"/>
    </row>
    <row r="83" spans="1:23">
      <c r="A83" s="7" t="s">
        <v>190</v>
      </c>
      <c r="B83" s="7" t="s">
        <v>536</v>
      </c>
      <c r="C83" s="7" t="s">
        <v>485</v>
      </c>
      <c r="D83" s="36">
        <v>25</v>
      </c>
      <c r="E83" s="36">
        <v>25</v>
      </c>
      <c r="F83" s="36">
        <v>25</v>
      </c>
      <c r="G83" s="36">
        <v>25</v>
      </c>
      <c r="H83" s="36">
        <f>SUM('PACC - SNCC.F.053 (3)'!$D83:$G83)</f>
        <v>100</v>
      </c>
      <c r="I83" s="54">
        <v>4.3899999999999997</v>
      </c>
      <c r="J83" s="54">
        <f t="shared" si="2"/>
        <v>438.99999999999994</v>
      </c>
      <c r="K83" s="9">
        <f>K82+Tabla13[[#This Row],[COSTO TOTAL UNITARIO ESTIMADO]]</f>
        <v>2810085</v>
      </c>
      <c r="L83" s="7" t="s">
        <v>20</v>
      </c>
      <c r="M83" s="7" t="s">
        <v>388</v>
      </c>
      <c r="N83" s="9"/>
      <c r="O83" s="7"/>
      <c r="T83" s="5" t="s">
        <v>91</v>
      </c>
      <c r="W83" s="13"/>
    </row>
    <row r="84" spans="1:23">
      <c r="A84" s="7" t="s">
        <v>190</v>
      </c>
      <c r="B84" s="7" t="s">
        <v>537</v>
      </c>
      <c r="C84" s="7" t="s">
        <v>485</v>
      </c>
      <c r="D84" s="36">
        <v>15</v>
      </c>
      <c r="E84" s="36">
        <v>15</v>
      </c>
      <c r="F84" s="36">
        <v>15</v>
      </c>
      <c r="G84" s="36">
        <v>15</v>
      </c>
      <c r="H84" s="36">
        <f>SUM('PACC - SNCC.F.053 (3)'!$D84:$G84)</f>
        <v>60</v>
      </c>
      <c r="I84" s="54">
        <v>60.96</v>
      </c>
      <c r="J84" s="54">
        <f t="shared" si="2"/>
        <v>3657.6</v>
      </c>
      <c r="K84" s="9">
        <f>K83+Tabla13[[#This Row],[COSTO TOTAL UNITARIO ESTIMADO]]</f>
        <v>2813742.6</v>
      </c>
      <c r="L84" s="7" t="s">
        <v>20</v>
      </c>
      <c r="M84" s="7" t="s">
        <v>388</v>
      </c>
      <c r="N84" s="9"/>
      <c r="O84" s="7"/>
      <c r="T84" s="5" t="s">
        <v>92</v>
      </c>
      <c r="W84" s="13"/>
    </row>
    <row r="85" spans="1:23">
      <c r="A85" s="7" t="s">
        <v>190</v>
      </c>
      <c r="B85" s="7" t="s">
        <v>538</v>
      </c>
      <c r="C85" s="7" t="s">
        <v>494</v>
      </c>
      <c r="D85" s="36">
        <v>30</v>
      </c>
      <c r="E85" s="36">
        <v>30</v>
      </c>
      <c r="F85" s="36">
        <v>30</v>
      </c>
      <c r="G85" s="36">
        <v>30</v>
      </c>
      <c r="H85" s="36">
        <f>SUM('PACC - SNCC.F.053 (3)'!$D85:$G85)</f>
        <v>120</v>
      </c>
      <c r="I85" s="54">
        <v>21.63</v>
      </c>
      <c r="J85" s="54">
        <f t="shared" si="2"/>
        <v>2595.6</v>
      </c>
      <c r="K85" s="9">
        <f>K84+Tabla13[[#This Row],[COSTO TOTAL UNITARIO ESTIMADO]]</f>
        <v>2816338.2</v>
      </c>
      <c r="L85" s="7" t="s">
        <v>20</v>
      </c>
      <c r="M85" s="7" t="s">
        <v>388</v>
      </c>
      <c r="N85" s="9"/>
      <c r="O85" s="7"/>
      <c r="T85" s="5" t="s">
        <v>93</v>
      </c>
      <c r="W85" s="13"/>
    </row>
    <row r="86" spans="1:23">
      <c r="A86" s="7" t="s">
        <v>190</v>
      </c>
      <c r="B86" s="7" t="s">
        <v>539</v>
      </c>
      <c r="C86" s="7" t="s">
        <v>494</v>
      </c>
      <c r="D86" s="36">
        <v>6</v>
      </c>
      <c r="E86" s="36">
        <v>6</v>
      </c>
      <c r="F86" s="36">
        <v>6</v>
      </c>
      <c r="G86" s="36">
        <v>6</v>
      </c>
      <c r="H86" s="36">
        <f>SUM('PACC - SNCC.F.053 (3)'!$D86:$G86)</f>
        <v>24</v>
      </c>
      <c r="I86" s="54">
        <v>29</v>
      </c>
      <c r="J86" s="54">
        <f t="shared" si="2"/>
        <v>696</v>
      </c>
      <c r="K86" s="9">
        <f>K85+Tabla13[[#This Row],[COSTO TOTAL UNITARIO ESTIMADO]]</f>
        <v>2817034.2</v>
      </c>
      <c r="L86" s="7" t="s">
        <v>20</v>
      </c>
      <c r="M86" s="7" t="s">
        <v>388</v>
      </c>
      <c r="N86" s="9"/>
      <c r="O86" s="7"/>
      <c r="T86" s="5" t="s">
        <v>94</v>
      </c>
      <c r="W86" s="13"/>
    </row>
    <row r="87" spans="1:23">
      <c r="A87" s="7" t="s">
        <v>190</v>
      </c>
      <c r="B87" s="7" t="s">
        <v>540</v>
      </c>
      <c r="C87" s="7" t="s">
        <v>494</v>
      </c>
      <c r="D87" s="36">
        <v>3</v>
      </c>
      <c r="E87" s="36">
        <v>3</v>
      </c>
      <c r="F87" s="36">
        <v>3</v>
      </c>
      <c r="G87" s="36">
        <v>3</v>
      </c>
      <c r="H87" s="36">
        <f>SUM('PACC - SNCC.F.053 (3)'!$D87:$G87)</f>
        <v>12</v>
      </c>
      <c r="I87" s="54">
        <v>121.97</v>
      </c>
      <c r="J87" s="54">
        <f t="shared" si="2"/>
        <v>1463.6399999999999</v>
      </c>
      <c r="K87" s="9">
        <f>K86+Tabla13[[#This Row],[COSTO TOTAL UNITARIO ESTIMADO]]</f>
        <v>2818497.8400000003</v>
      </c>
      <c r="L87" s="7" t="s">
        <v>20</v>
      </c>
      <c r="M87" s="7" t="s">
        <v>388</v>
      </c>
      <c r="N87" s="9"/>
      <c r="O87" s="7"/>
      <c r="T87" s="5" t="s">
        <v>95</v>
      </c>
      <c r="W87" s="13"/>
    </row>
    <row r="88" spans="1:23">
      <c r="A88" s="7" t="s">
        <v>190</v>
      </c>
      <c r="B88" s="7" t="s">
        <v>541</v>
      </c>
      <c r="C88" s="7" t="s">
        <v>485</v>
      </c>
      <c r="D88" s="36">
        <v>80</v>
      </c>
      <c r="E88" s="36">
        <v>80</v>
      </c>
      <c r="F88" s="36">
        <v>80</v>
      </c>
      <c r="G88" s="36">
        <v>80</v>
      </c>
      <c r="H88" s="36">
        <f>SUM('PACC - SNCC.F.053 (3)'!$D88:$G88)</f>
        <v>320</v>
      </c>
      <c r="I88" s="54">
        <v>17.25</v>
      </c>
      <c r="J88" s="54">
        <f t="shared" si="2"/>
        <v>5520</v>
      </c>
      <c r="K88" s="9">
        <f>K87+Tabla13[[#This Row],[COSTO TOTAL UNITARIO ESTIMADO]]</f>
        <v>2824017.8400000003</v>
      </c>
      <c r="L88" s="7" t="s">
        <v>20</v>
      </c>
      <c r="M88" s="7" t="s">
        <v>388</v>
      </c>
      <c r="N88" s="9"/>
      <c r="O88" s="7"/>
      <c r="T88" s="5" t="s">
        <v>96</v>
      </c>
      <c r="W88" s="13"/>
    </row>
    <row r="89" spans="1:23" s="27" customFormat="1">
      <c r="A89" s="7" t="s">
        <v>190</v>
      </c>
      <c r="B89" s="7" t="s">
        <v>605</v>
      </c>
      <c r="C89" s="7" t="s">
        <v>494</v>
      </c>
      <c r="D89" s="36">
        <v>60</v>
      </c>
      <c r="E89" s="36">
        <v>60</v>
      </c>
      <c r="F89" s="36">
        <v>60</v>
      </c>
      <c r="G89" s="36">
        <v>60</v>
      </c>
      <c r="H89" s="36">
        <f>SUM('PACC - SNCC.F.053 (3)'!$D89:$G89)</f>
        <v>240</v>
      </c>
      <c r="I89" s="54">
        <v>80</v>
      </c>
      <c r="J89" s="54">
        <f t="shared" si="2"/>
        <v>19200</v>
      </c>
      <c r="K89" s="9">
        <f>K88+Tabla13[[#This Row],[COSTO TOTAL UNITARIO ESTIMADO]]</f>
        <v>2843217.8400000003</v>
      </c>
      <c r="L89" s="7" t="s">
        <v>20</v>
      </c>
      <c r="M89" s="7" t="s">
        <v>388</v>
      </c>
      <c r="N89" s="9"/>
      <c r="O89" s="7"/>
      <c r="T89" s="5"/>
      <c r="W89" s="13"/>
    </row>
    <row r="90" spans="1:23" s="27" customFormat="1">
      <c r="A90" s="7" t="s">
        <v>190</v>
      </c>
      <c r="B90" s="7" t="s">
        <v>606</v>
      </c>
      <c r="C90" s="7" t="s">
        <v>485</v>
      </c>
      <c r="D90" s="36">
        <v>12</v>
      </c>
      <c r="E90" s="36">
        <v>12</v>
      </c>
      <c r="F90" s="36">
        <v>12</v>
      </c>
      <c r="G90" s="36">
        <v>12</v>
      </c>
      <c r="H90" s="36">
        <f>SUM('PACC - SNCC.F.053 (3)'!$D90:$G90)</f>
        <v>48</v>
      </c>
      <c r="I90" s="54">
        <v>60</v>
      </c>
      <c r="J90" s="54">
        <f t="shared" si="2"/>
        <v>2880</v>
      </c>
      <c r="K90" s="9">
        <f>K89+Tabla13[[#This Row],[COSTO TOTAL UNITARIO ESTIMADO]]</f>
        <v>2846097.8400000003</v>
      </c>
      <c r="L90" s="7" t="s">
        <v>20</v>
      </c>
      <c r="M90" s="7" t="s">
        <v>388</v>
      </c>
      <c r="N90" s="9"/>
      <c r="O90" s="7"/>
      <c r="T90" s="5"/>
      <c r="W90" s="13"/>
    </row>
    <row r="91" spans="1:23">
      <c r="A91" s="7" t="s">
        <v>190</v>
      </c>
      <c r="B91" s="7" t="s">
        <v>604</v>
      </c>
      <c r="C91" s="7" t="s">
        <v>494</v>
      </c>
      <c r="D91" s="36">
        <v>10</v>
      </c>
      <c r="E91" s="36">
        <v>10</v>
      </c>
      <c r="F91" s="36">
        <v>10</v>
      </c>
      <c r="G91" s="36">
        <v>10</v>
      </c>
      <c r="H91" s="36">
        <f>SUM('PACC - SNCC.F.053 (3)'!$D91:$G91)</f>
        <v>40</v>
      </c>
      <c r="I91" s="54">
        <v>41.79</v>
      </c>
      <c r="J91" s="54">
        <f t="shared" si="2"/>
        <v>1671.6</v>
      </c>
      <c r="K91" s="9">
        <f>K90+Tabla13[[#This Row],[COSTO TOTAL UNITARIO ESTIMADO]]</f>
        <v>2847769.4400000004</v>
      </c>
      <c r="L91" s="7" t="s">
        <v>20</v>
      </c>
      <c r="M91" s="7" t="s">
        <v>388</v>
      </c>
      <c r="N91" s="9"/>
      <c r="O91" s="7"/>
      <c r="T91" s="5" t="s">
        <v>97</v>
      </c>
      <c r="W91" s="13"/>
    </row>
    <row r="92" spans="1:23">
      <c r="A92" s="7" t="s">
        <v>190</v>
      </c>
      <c r="B92" s="7" t="s">
        <v>542</v>
      </c>
      <c r="C92" s="7" t="s">
        <v>485</v>
      </c>
      <c r="D92" s="36">
        <v>25</v>
      </c>
      <c r="E92" s="36">
        <v>25</v>
      </c>
      <c r="F92" s="36">
        <v>25</v>
      </c>
      <c r="G92" s="36">
        <v>25</v>
      </c>
      <c r="H92" s="36">
        <f>SUM('PACC - SNCC.F.053 (3)'!$D92:$G92)</f>
        <v>100</v>
      </c>
      <c r="I92" s="54">
        <v>36.36</v>
      </c>
      <c r="J92" s="54">
        <f t="shared" si="2"/>
        <v>3636</v>
      </c>
      <c r="K92" s="9">
        <f>K91+Tabla13[[#This Row],[COSTO TOTAL UNITARIO ESTIMADO]]</f>
        <v>2851405.4400000004</v>
      </c>
      <c r="L92" s="7" t="s">
        <v>20</v>
      </c>
      <c r="M92" s="7" t="s">
        <v>388</v>
      </c>
      <c r="N92" s="9"/>
      <c r="O92" s="7"/>
      <c r="T92" s="5" t="s">
        <v>98</v>
      </c>
      <c r="W92" s="13"/>
    </row>
    <row r="93" spans="1:23">
      <c r="A93" s="7" t="s">
        <v>190</v>
      </c>
      <c r="B93" s="7" t="s">
        <v>543</v>
      </c>
      <c r="C93" s="7" t="s">
        <v>485</v>
      </c>
      <c r="D93" s="36">
        <v>10</v>
      </c>
      <c r="E93" s="36">
        <v>10</v>
      </c>
      <c r="F93" s="36">
        <v>10</v>
      </c>
      <c r="G93" s="36">
        <v>10</v>
      </c>
      <c r="H93" s="36">
        <f>SUM('PACC - SNCC.F.053 (3)'!$D93:$G93)</f>
        <v>40</v>
      </c>
      <c r="I93" s="54">
        <v>41.79</v>
      </c>
      <c r="J93" s="54">
        <f t="shared" si="2"/>
        <v>1671.6</v>
      </c>
      <c r="K93" s="9">
        <f>K92+Tabla13[[#This Row],[COSTO TOTAL UNITARIO ESTIMADO]]</f>
        <v>2853077.0400000005</v>
      </c>
      <c r="L93" s="7" t="s">
        <v>20</v>
      </c>
      <c r="M93" s="7" t="s">
        <v>388</v>
      </c>
      <c r="N93" s="9"/>
      <c r="O93" s="7"/>
      <c r="T93" s="5" t="s">
        <v>99</v>
      </c>
      <c r="W93" s="13"/>
    </row>
    <row r="94" spans="1:23" s="27" customFormat="1">
      <c r="A94" s="7" t="s">
        <v>190</v>
      </c>
      <c r="B94" s="7" t="s">
        <v>608</v>
      </c>
      <c r="C94" s="7" t="s">
        <v>485</v>
      </c>
      <c r="D94" s="36">
        <v>3</v>
      </c>
      <c r="E94" s="36">
        <v>3</v>
      </c>
      <c r="F94" s="36">
        <v>3</v>
      </c>
      <c r="G94" s="36">
        <v>3</v>
      </c>
      <c r="H94" s="36">
        <f>SUM('PACC - SNCC.F.053 (3)'!$D94:$G94)</f>
        <v>12</v>
      </c>
      <c r="I94" s="54">
        <v>200</v>
      </c>
      <c r="J94" s="54">
        <f t="shared" si="2"/>
        <v>2400</v>
      </c>
      <c r="K94" s="9">
        <f>K93+Tabla13[[#This Row],[COSTO TOTAL UNITARIO ESTIMADO]]</f>
        <v>2855477.0400000005</v>
      </c>
      <c r="L94" s="7" t="s">
        <v>20</v>
      </c>
      <c r="M94" s="7" t="s">
        <v>388</v>
      </c>
      <c r="N94" s="9"/>
      <c r="O94" s="7"/>
      <c r="T94" s="5"/>
      <c r="W94" s="13"/>
    </row>
    <row r="95" spans="1:23" s="27" customFormat="1">
      <c r="A95" s="7" t="s">
        <v>190</v>
      </c>
      <c r="B95" s="7" t="s">
        <v>607</v>
      </c>
      <c r="C95" s="7" t="s">
        <v>485</v>
      </c>
      <c r="D95" s="36">
        <v>3</v>
      </c>
      <c r="E95" s="36">
        <v>3</v>
      </c>
      <c r="F95" s="36">
        <v>3</v>
      </c>
      <c r="G95" s="36">
        <v>3</v>
      </c>
      <c r="H95" s="36">
        <f>SUM('PACC - SNCC.F.053 (3)'!$D95:$G95)</f>
        <v>12</v>
      </c>
      <c r="I95" s="54">
        <v>160</v>
      </c>
      <c r="J95" s="54">
        <f t="shared" si="2"/>
        <v>1920</v>
      </c>
      <c r="K95" s="9">
        <f>K94+Tabla13[[#This Row],[COSTO TOTAL UNITARIO ESTIMADO]]</f>
        <v>2857397.0400000005</v>
      </c>
      <c r="L95" s="7" t="s">
        <v>20</v>
      </c>
      <c r="M95" s="7" t="s">
        <v>388</v>
      </c>
      <c r="N95" s="9"/>
      <c r="O95" s="7"/>
      <c r="T95" s="5"/>
      <c r="W95" s="13"/>
    </row>
    <row r="96" spans="1:23">
      <c r="A96" s="7" t="s">
        <v>190</v>
      </c>
      <c r="B96" s="7" t="s">
        <v>544</v>
      </c>
      <c r="C96" s="7" t="s">
        <v>485</v>
      </c>
      <c r="D96" s="36">
        <v>1</v>
      </c>
      <c r="E96" s="36">
        <v>1</v>
      </c>
      <c r="F96" s="36">
        <v>1</v>
      </c>
      <c r="G96" s="36">
        <v>1</v>
      </c>
      <c r="H96" s="36">
        <f>SUM('PACC - SNCC.F.053 (3)'!$D96:$G96)</f>
        <v>4</v>
      </c>
      <c r="I96" s="54">
        <v>400</v>
      </c>
      <c r="J96" s="54">
        <f t="shared" si="2"/>
        <v>1600</v>
      </c>
      <c r="K96" s="9">
        <f>K95+Tabla13[[#This Row],[COSTO TOTAL UNITARIO ESTIMADO]]</f>
        <v>2858997.0400000005</v>
      </c>
      <c r="L96" s="7" t="s">
        <v>20</v>
      </c>
      <c r="M96" s="7" t="s">
        <v>388</v>
      </c>
      <c r="N96" s="9"/>
      <c r="O96" s="7"/>
      <c r="T96" s="5" t="s">
        <v>100</v>
      </c>
      <c r="W96" s="13"/>
    </row>
    <row r="97" spans="1:23">
      <c r="A97" s="7" t="s">
        <v>190</v>
      </c>
      <c r="B97" s="7" t="s">
        <v>545</v>
      </c>
      <c r="C97" s="7" t="s">
        <v>485</v>
      </c>
      <c r="D97" s="36">
        <v>15</v>
      </c>
      <c r="E97" s="36">
        <v>15</v>
      </c>
      <c r="F97" s="36">
        <v>15</v>
      </c>
      <c r="G97" s="36">
        <v>15</v>
      </c>
      <c r="H97" s="36">
        <f>SUM('PACC - SNCC.F.053 (3)'!$D97:$G97)</f>
        <v>60</v>
      </c>
      <c r="I97" s="54">
        <v>24.37</v>
      </c>
      <c r="J97" s="54">
        <f t="shared" si="2"/>
        <v>1462.2</v>
      </c>
      <c r="K97" s="9">
        <f>K96+Tabla13[[#This Row],[COSTO TOTAL UNITARIO ESTIMADO]]</f>
        <v>2860459.2400000007</v>
      </c>
      <c r="L97" s="7" t="s">
        <v>20</v>
      </c>
      <c r="M97" s="7" t="s">
        <v>388</v>
      </c>
      <c r="N97" s="9"/>
      <c r="O97" s="7"/>
      <c r="T97" s="5" t="s">
        <v>101</v>
      </c>
      <c r="W97" s="13"/>
    </row>
    <row r="98" spans="1:23" s="27" customFormat="1">
      <c r="A98" s="7" t="s">
        <v>190</v>
      </c>
      <c r="B98" s="7" t="s">
        <v>609</v>
      </c>
      <c r="C98" s="7" t="s">
        <v>494</v>
      </c>
      <c r="D98" s="36">
        <v>4</v>
      </c>
      <c r="E98" s="36">
        <v>4</v>
      </c>
      <c r="F98" s="36">
        <v>4</v>
      </c>
      <c r="G98" s="36">
        <v>4</v>
      </c>
      <c r="H98" s="36">
        <f>SUM('PACC - SNCC.F.053 (3)'!$D98:$G98)</f>
        <v>16</v>
      </c>
      <c r="I98" s="54">
        <v>90</v>
      </c>
      <c r="J98" s="54">
        <f t="shared" si="2"/>
        <v>1440</v>
      </c>
      <c r="K98" s="9">
        <f>K97+Tabla13[[#This Row],[COSTO TOTAL UNITARIO ESTIMADO]]</f>
        <v>2861899.2400000007</v>
      </c>
      <c r="L98" s="7" t="s">
        <v>20</v>
      </c>
      <c r="M98" s="7" t="s">
        <v>388</v>
      </c>
      <c r="N98" s="9"/>
      <c r="O98" s="7"/>
      <c r="T98" s="5"/>
      <c r="W98" s="13"/>
    </row>
    <row r="99" spans="1:23">
      <c r="A99" s="7" t="s">
        <v>190</v>
      </c>
      <c r="B99" s="7" t="s">
        <v>546</v>
      </c>
      <c r="C99" s="7" t="s">
        <v>485</v>
      </c>
      <c r="D99" s="36">
        <v>100</v>
      </c>
      <c r="E99" s="36">
        <v>100</v>
      </c>
      <c r="F99" s="36">
        <v>100</v>
      </c>
      <c r="G99" s="36">
        <v>100</v>
      </c>
      <c r="H99" s="36">
        <f>SUM('PACC - SNCC.F.053 (3)'!$D99:$G99)</f>
        <v>400</v>
      </c>
      <c r="I99" s="54">
        <v>16.84</v>
      </c>
      <c r="J99" s="54">
        <f t="shared" si="2"/>
        <v>6736</v>
      </c>
      <c r="K99" s="9">
        <f>K98+Tabla13[[#This Row],[COSTO TOTAL UNITARIO ESTIMADO]]</f>
        <v>2868635.2400000007</v>
      </c>
      <c r="L99" s="7" t="s">
        <v>20</v>
      </c>
      <c r="M99" s="7" t="s">
        <v>388</v>
      </c>
      <c r="N99" s="9"/>
      <c r="O99" s="7"/>
      <c r="T99" s="5" t="s">
        <v>102</v>
      </c>
      <c r="W99" s="13"/>
    </row>
    <row r="100" spans="1:23">
      <c r="A100" s="7" t="s">
        <v>190</v>
      </c>
      <c r="B100" s="7" t="s">
        <v>547</v>
      </c>
      <c r="C100" s="7" t="s">
        <v>485</v>
      </c>
      <c r="D100" s="36">
        <v>12</v>
      </c>
      <c r="E100" s="36">
        <v>12</v>
      </c>
      <c r="F100" s="36">
        <v>12</v>
      </c>
      <c r="G100" s="36">
        <v>12</v>
      </c>
      <c r="H100" s="36">
        <f>SUM('PACC - SNCC.F.053 (3)'!$D100:$G100)</f>
        <v>48</v>
      </c>
      <c r="I100" s="54">
        <v>52.33</v>
      </c>
      <c r="J100" s="54">
        <f t="shared" si="2"/>
        <v>2511.84</v>
      </c>
      <c r="K100" s="9">
        <f>K99+Tabla13[[#This Row],[COSTO TOTAL UNITARIO ESTIMADO]]</f>
        <v>2871147.0800000005</v>
      </c>
      <c r="L100" s="7" t="s">
        <v>20</v>
      </c>
      <c r="M100" s="7" t="s">
        <v>388</v>
      </c>
      <c r="N100" s="9"/>
      <c r="O100" s="7"/>
      <c r="T100" s="5" t="s">
        <v>103</v>
      </c>
      <c r="W100" s="13"/>
    </row>
    <row r="101" spans="1:23">
      <c r="A101" s="7" t="s">
        <v>190</v>
      </c>
      <c r="B101" s="7" t="s">
        <v>548</v>
      </c>
      <c r="C101" s="7" t="s">
        <v>494</v>
      </c>
      <c r="D101" s="36">
        <v>1500</v>
      </c>
      <c r="E101" s="36">
        <v>1500</v>
      </c>
      <c r="F101" s="36">
        <v>1500</v>
      </c>
      <c r="G101" s="36">
        <v>1500</v>
      </c>
      <c r="H101" s="36">
        <f>SUM('PACC - SNCC.F.053 (3)'!$D101:$G101)</f>
        <v>6000</v>
      </c>
      <c r="I101" s="54">
        <v>30</v>
      </c>
      <c r="J101" s="54">
        <f t="shared" si="2"/>
        <v>180000</v>
      </c>
      <c r="K101" s="9">
        <f>K100+Tabla13[[#This Row],[COSTO TOTAL UNITARIO ESTIMADO]]</f>
        <v>3051147.0800000005</v>
      </c>
      <c r="L101" s="7" t="s">
        <v>20</v>
      </c>
      <c r="M101" s="7" t="s">
        <v>388</v>
      </c>
      <c r="N101" s="9"/>
      <c r="O101" s="7"/>
      <c r="T101" s="5" t="s">
        <v>104</v>
      </c>
      <c r="W101" s="13"/>
    </row>
    <row r="102" spans="1:23">
      <c r="A102" s="7" t="s">
        <v>190</v>
      </c>
      <c r="B102" s="7" t="s">
        <v>549</v>
      </c>
      <c r="C102" s="7" t="s">
        <v>485</v>
      </c>
      <c r="D102" s="36">
        <v>500</v>
      </c>
      <c r="E102" s="36">
        <v>500</v>
      </c>
      <c r="F102" s="36">
        <v>500</v>
      </c>
      <c r="G102" s="36">
        <v>500</v>
      </c>
      <c r="H102" s="36">
        <f>SUM('PACC - SNCC.F.053 (3)'!$D102:$G102)</f>
        <v>2000</v>
      </c>
      <c r="I102" s="54">
        <v>35</v>
      </c>
      <c r="J102" s="54">
        <f t="shared" si="2"/>
        <v>70000</v>
      </c>
      <c r="K102" s="9">
        <f>K101+Tabla13[[#This Row],[COSTO TOTAL UNITARIO ESTIMADO]]</f>
        <v>3121147.0800000005</v>
      </c>
      <c r="L102" s="7" t="s">
        <v>20</v>
      </c>
      <c r="M102" s="7" t="s">
        <v>388</v>
      </c>
      <c r="N102" s="9"/>
      <c r="O102" s="7"/>
      <c r="T102" s="5" t="s">
        <v>105</v>
      </c>
      <c r="W102" s="13"/>
    </row>
    <row r="103" spans="1:23" s="27" customFormat="1">
      <c r="A103" s="7" t="s">
        <v>190</v>
      </c>
      <c r="B103" s="7" t="s">
        <v>590</v>
      </c>
      <c r="C103" s="7" t="s">
        <v>485</v>
      </c>
      <c r="D103" s="36">
        <v>3</v>
      </c>
      <c r="E103" s="36">
        <v>3</v>
      </c>
      <c r="F103" s="36">
        <v>3</v>
      </c>
      <c r="G103" s="36">
        <v>3</v>
      </c>
      <c r="H103" s="36">
        <f>SUM('PACC - SNCC.F.053 (3)'!$D103:$G103)</f>
        <v>12</v>
      </c>
      <c r="I103" s="54">
        <v>200</v>
      </c>
      <c r="J103" s="54">
        <f t="shared" si="2"/>
        <v>2400</v>
      </c>
      <c r="K103" s="9">
        <f>K102+Tabla13[[#This Row],[COSTO TOTAL UNITARIO ESTIMADO]]</f>
        <v>3123547.0800000005</v>
      </c>
      <c r="L103" s="7" t="s">
        <v>20</v>
      </c>
      <c r="M103" s="7" t="s">
        <v>388</v>
      </c>
      <c r="N103" s="9"/>
      <c r="O103" s="7"/>
      <c r="T103" s="5"/>
      <c r="W103" s="13"/>
    </row>
    <row r="104" spans="1:23">
      <c r="A104" s="7" t="s">
        <v>190</v>
      </c>
      <c r="B104" s="7" t="s">
        <v>550</v>
      </c>
      <c r="C104" s="7" t="s">
        <v>485</v>
      </c>
      <c r="D104" s="36">
        <v>12</v>
      </c>
      <c r="E104" s="36">
        <v>12</v>
      </c>
      <c r="F104" s="36">
        <v>12</v>
      </c>
      <c r="G104" s="36">
        <v>12</v>
      </c>
      <c r="H104" s="36">
        <f>SUM('PACC - SNCC.F.053 (3)'!$D104:$G104)</f>
        <v>48</v>
      </c>
      <c r="I104" s="54">
        <v>184</v>
      </c>
      <c r="J104" s="54">
        <f t="shared" si="2"/>
        <v>8832</v>
      </c>
      <c r="K104" s="9">
        <f>K103+Tabla13[[#This Row],[COSTO TOTAL UNITARIO ESTIMADO]]</f>
        <v>3132379.0800000005</v>
      </c>
      <c r="L104" s="7" t="s">
        <v>20</v>
      </c>
      <c r="M104" s="7" t="s">
        <v>388</v>
      </c>
      <c r="N104" s="9"/>
      <c r="O104" s="7"/>
      <c r="T104" s="5" t="s">
        <v>106</v>
      </c>
      <c r="W104" s="13"/>
    </row>
    <row r="105" spans="1:23">
      <c r="A105" s="7" t="s">
        <v>190</v>
      </c>
      <c r="B105" s="7" t="s">
        <v>551</v>
      </c>
      <c r="C105" s="7" t="s">
        <v>485</v>
      </c>
      <c r="D105" s="36">
        <v>12</v>
      </c>
      <c r="E105" s="36">
        <v>12</v>
      </c>
      <c r="F105" s="36">
        <v>12</v>
      </c>
      <c r="G105" s="36">
        <v>12</v>
      </c>
      <c r="H105" s="36">
        <f>SUM('PACC - SNCC.F.053 (3)'!$D105:$G105)</f>
        <v>48</v>
      </c>
      <c r="I105" s="54">
        <v>11.7</v>
      </c>
      <c r="J105" s="54">
        <f t="shared" si="2"/>
        <v>561.59999999999991</v>
      </c>
      <c r="K105" s="9">
        <f>K104+Tabla13[[#This Row],[COSTO TOTAL UNITARIO ESTIMADO]]</f>
        <v>3132940.6800000006</v>
      </c>
      <c r="L105" s="7" t="s">
        <v>20</v>
      </c>
      <c r="M105" s="7" t="s">
        <v>388</v>
      </c>
      <c r="N105" s="9"/>
      <c r="O105" s="7"/>
      <c r="T105" s="5" t="s">
        <v>107</v>
      </c>
      <c r="W105" s="13"/>
    </row>
    <row r="106" spans="1:23">
      <c r="A106" s="7" t="s">
        <v>190</v>
      </c>
      <c r="B106" s="7" t="s">
        <v>771</v>
      </c>
      <c r="C106" s="7" t="s">
        <v>485</v>
      </c>
      <c r="D106" s="36">
        <v>10</v>
      </c>
      <c r="E106" s="36">
        <v>10</v>
      </c>
      <c r="F106" s="36">
        <v>10</v>
      </c>
      <c r="G106" s="36">
        <v>10</v>
      </c>
      <c r="H106" s="36">
        <f>SUM('PACC - SNCC.F.053 (3)'!$D106:$G106)</f>
        <v>40</v>
      </c>
      <c r="I106" s="54">
        <v>23.39</v>
      </c>
      <c r="J106" s="54">
        <f t="shared" si="2"/>
        <v>935.6</v>
      </c>
      <c r="K106" s="9">
        <f>K105+Tabla13[[#This Row],[COSTO TOTAL UNITARIO ESTIMADO]]</f>
        <v>3133876.2800000007</v>
      </c>
      <c r="L106" s="7" t="s">
        <v>20</v>
      </c>
      <c r="M106" s="7" t="s">
        <v>388</v>
      </c>
      <c r="N106" s="9"/>
      <c r="O106" s="7"/>
      <c r="T106" s="5" t="s">
        <v>108</v>
      </c>
      <c r="W106" s="13"/>
    </row>
    <row r="107" spans="1:23">
      <c r="A107" s="7" t="s">
        <v>190</v>
      </c>
      <c r="B107" s="7" t="s">
        <v>552</v>
      </c>
      <c r="C107" s="7" t="s">
        <v>485</v>
      </c>
      <c r="D107" s="36">
        <v>20</v>
      </c>
      <c r="E107" s="36">
        <v>20</v>
      </c>
      <c r="F107" s="36">
        <v>20</v>
      </c>
      <c r="G107" s="36">
        <v>20</v>
      </c>
      <c r="H107" s="36">
        <f>SUM('PACC - SNCC.F.053 (3)'!$D107:$G107)</f>
        <v>80</v>
      </c>
      <c r="I107" s="54">
        <v>22.04</v>
      </c>
      <c r="J107" s="54">
        <f t="shared" si="2"/>
        <v>1763.1999999999998</v>
      </c>
      <c r="K107" s="9">
        <f>K106+Tabla13[[#This Row],[COSTO TOTAL UNITARIO ESTIMADO]]</f>
        <v>3135639.4800000009</v>
      </c>
      <c r="L107" s="7" t="s">
        <v>20</v>
      </c>
      <c r="M107" s="7" t="s">
        <v>388</v>
      </c>
      <c r="N107" s="9"/>
      <c r="O107" s="7"/>
      <c r="T107" s="5" t="s">
        <v>109</v>
      </c>
      <c r="W107" s="13"/>
    </row>
    <row r="108" spans="1:23">
      <c r="A108" s="7" t="s">
        <v>190</v>
      </c>
      <c r="B108" s="7" t="s">
        <v>553</v>
      </c>
      <c r="C108" s="7" t="s">
        <v>485</v>
      </c>
      <c r="D108" s="36">
        <v>20</v>
      </c>
      <c r="E108" s="36">
        <v>20</v>
      </c>
      <c r="F108" s="36">
        <v>20</v>
      </c>
      <c r="G108" s="36">
        <v>20</v>
      </c>
      <c r="H108" s="36">
        <f>SUM('PACC - SNCC.F.053 (3)'!$D108:$G108)</f>
        <v>80</v>
      </c>
      <c r="I108" s="54">
        <v>4.71</v>
      </c>
      <c r="J108" s="54">
        <f t="shared" si="2"/>
        <v>376.8</v>
      </c>
      <c r="K108" s="9">
        <f>K107+Tabla13[[#This Row],[COSTO TOTAL UNITARIO ESTIMADO]]</f>
        <v>3136016.2800000007</v>
      </c>
      <c r="L108" s="7" t="s">
        <v>20</v>
      </c>
      <c r="M108" s="7" t="s">
        <v>388</v>
      </c>
      <c r="N108" s="9"/>
      <c r="O108" s="7"/>
      <c r="T108" s="5" t="s">
        <v>110</v>
      </c>
      <c r="W108" s="13"/>
    </row>
    <row r="109" spans="1:23" s="27" customFormat="1">
      <c r="A109" s="7" t="s">
        <v>190</v>
      </c>
      <c r="B109" s="7" t="s">
        <v>591</v>
      </c>
      <c r="C109" s="7" t="s">
        <v>494</v>
      </c>
      <c r="D109" s="36">
        <v>8</v>
      </c>
      <c r="E109" s="36">
        <v>8</v>
      </c>
      <c r="F109" s="36">
        <v>8</v>
      </c>
      <c r="G109" s="36">
        <v>8</v>
      </c>
      <c r="H109" s="36">
        <f>SUM('PACC - SNCC.F.053 (3)'!$D109:$G109)</f>
        <v>32</v>
      </c>
      <c r="I109" s="54">
        <v>15</v>
      </c>
      <c r="J109" s="54">
        <f t="shared" ref="J109:J140" si="3">+H109*I109</f>
        <v>480</v>
      </c>
      <c r="K109" s="9">
        <f>K108+Tabla13[[#This Row],[COSTO TOTAL UNITARIO ESTIMADO]]</f>
        <v>3136496.2800000007</v>
      </c>
      <c r="L109" s="7" t="s">
        <v>20</v>
      </c>
      <c r="M109" s="7" t="s">
        <v>388</v>
      </c>
      <c r="N109" s="9"/>
      <c r="O109" s="7"/>
      <c r="T109" s="5"/>
      <c r="W109" s="13"/>
    </row>
    <row r="110" spans="1:23" s="27" customFormat="1">
      <c r="A110" s="7" t="s">
        <v>190</v>
      </c>
      <c r="B110" s="7" t="s">
        <v>592</v>
      </c>
      <c r="C110" s="7" t="s">
        <v>485</v>
      </c>
      <c r="D110" s="36">
        <v>12</v>
      </c>
      <c r="E110" s="36">
        <v>12</v>
      </c>
      <c r="F110" s="36">
        <v>12</v>
      </c>
      <c r="G110" s="36">
        <v>12</v>
      </c>
      <c r="H110" s="36">
        <f>SUM('PACC - SNCC.F.053 (3)'!$D110:$G110)</f>
        <v>48</v>
      </c>
      <c r="I110" s="54">
        <v>80</v>
      </c>
      <c r="J110" s="54">
        <f t="shared" si="3"/>
        <v>3840</v>
      </c>
      <c r="K110" s="9">
        <f>K109+Tabla13[[#This Row],[COSTO TOTAL UNITARIO ESTIMADO]]</f>
        <v>3140336.2800000007</v>
      </c>
      <c r="L110" s="7" t="s">
        <v>20</v>
      </c>
      <c r="M110" s="7" t="s">
        <v>388</v>
      </c>
      <c r="N110" s="9"/>
      <c r="O110" s="7"/>
      <c r="T110" s="5"/>
      <c r="W110" s="13"/>
    </row>
    <row r="111" spans="1:23" s="27" customFormat="1">
      <c r="A111" s="7" t="s">
        <v>190</v>
      </c>
      <c r="B111" s="7" t="s">
        <v>593</v>
      </c>
      <c r="C111" s="7" t="s">
        <v>485</v>
      </c>
      <c r="D111" s="36">
        <v>12</v>
      </c>
      <c r="E111" s="36">
        <v>12</v>
      </c>
      <c r="F111" s="36">
        <v>12</v>
      </c>
      <c r="G111" s="36">
        <v>12</v>
      </c>
      <c r="H111" s="36">
        <f>SUM('PACC - SNCC.F.053 (3)'!$D111:$G111)</f>
        <v>48</v>
      </c>
      <c r="I111" s="54">
        <v>50</v>
      </c>
      <c r="J111" s="54">
        <f t="shared" si="3"/>
        <v>2400</v>
      </c>
      <c r="K111" s="9">
        <f>K110+Tabla13[[#This Row],[COSTO TOTAL UNITARIO ESTIMADO]]</f>
        <v>3142736.2800000007</v>
      </c>
      <c r="L111" s="7" t="s">
        <v>20</v>
      </c>
      <c r="M111" s="7" t="s">
        <v>388</v>
      </c>
      <c r="N111" s="9"/>
      <c r="O111" s="7"/>
      <c r="T111" s="5"/>
      <c r="W111" s="13"/>
    </row>
    <row r="112" spans="1:23">
      <c r="A112" s="7" t="s">
        <v>190</v>
      </c>
      <c r="B112" s="7" t="s">
        <v>554</v>
      </c>
      <c r="C112" s="7" t="s">
        <v>485</v>
      </c>
      <c r="D112" s="36">
        <v>12</v>
      </c>
      <c r="E112" s="36">
        <v>12</v>
      </c>
      <c r="F112" s="36">
        <v>12</v>
      </c>
      <c r="G112" s="36">
        <v>12</v>
      </c>
      <c r="H112" s="36">
        <f>SUM('PACC - SNCC.F.053 (3)'!$D112:$G112)</f>
        <v>48</v>
      </c>
      <c r="I112" s="54">
        <v>9.5500000000000007</v>
      </c>
      <c r="J112" s="54">
        <f t="shared" si="3"/>
        <v>458.40000000000003</v>
      </c>
      <c r="K112" s="9">
        <f>K111+Tabla13[[#This Row],[COSTO TOTAL UNITARIO ESTIMADO]]</f>
        <v>3143194.6800000006</v>
      </c>
      <c r="L112" s="7" t="s">
        <v>20</v>
      </c>
      <c r="M112" s="7" t="s">
        <v>388</v>
      </c>
      <c r="N112" s="9"/>
      <c r="O112" s="7"/>
      <c r="T112" s="5" t="s">
        <v>111</v>
      </c>
      <c r="W112" s="13"/>
    </row>
    <row r="113" spans="1:23">
      <c r="A113" s="7" t="s">
        <v>190</v>
      </c>
      <c r="B113" s="7" t="s">
        <v>555</v>
      </c>
      <c r="C113" s="7" t="s">
        <v>494</v>
      </c>
      <c r="D113" s="36">
        <v>8</v>
      </c>
      <c r="E113" s="36">
        <v>8</v>
      </c>
      <c r="F113" s="36">
        <v>8</v>
      </c>
      <c r="G113" s="36">
        <v>8</v>
      </c>
      <c r="H113" s="36">
        <f>SUM('PACC - SNCC.F.053 (3)'!$D113:$G113)</f>
        <v>32</v>
      </c>
      <c r="I113" s="54">
        <v>165.68</v>
      </c>
      <c r="J113" s="54">
        <f t="shared" si="3"/>
        <v>5301.76</v>
      </c>
      <c r="K113" s="9">
        <f>K112+Tabla13[[#This Row],[COSTO TOTAL UNITARIO ESTIMADO]]</f>
        <v>3148496.4400000004</v>
      </c>
      <c r="L113" s="7" t="s">
        <v>20</v>
      </c>
      <c r="M113" s="7" t="s">
        <v>388</v>
      </c>
      <c r="N113" s="9"/>
      <c r="O113" s="7"/>
      <c r="T113" s="5" t="s">
        <v>112</v>
      </c>
      <c r="W113" s="13"/>
    </row>
    <row r="114" spans="1:23">
      <c r="A114" s="7" t="s">
        <v>190</v>
      </c>
      <c r="B114" s="7" t="s">
        <v>556</v>
      </c>
      <c r="C114" s="7" t="s">
        <v>494</v>
      </c>
      <c r="D114" s="36">
        <v>5</v>
      </c>
      <c r="E114" s="36">
        <v>5</v>
      </c>
      <c r="F114" s="36">
        <v>5</v>
      </c>
      <c r="G114" s="36">
        <v>5</v>
      </c>
      <c r="H114" s="36">
        <f>SUM('PACC - SNCC.F.053 (3)'!$D114:$G114)</f>
        <v>20</v>
      </c>
      <c r="I114" s="54">
        <v>175</v>
      </c>
      <c r="J114" s="54">
        <f t="shared" si="3"/>
        <v>3500</v>
      </c>
      <c r="K114" s="9">
        <f>K113+Tabla13[[#This Row],[COSTO TOTAL UNITARIO ESTIMADO]]</f>
        <v>3151996.4400000004</v>
      </c>
      <c r="L114" s="7" t="s">
        <v>20</v>
      </c>
      <c r="M114" s="7" t="s">
        <v>388</v>
      </c>
      <c r="N114" s="9"/>
      <c r="O114" s="7"/>
      <c r="T114" s="5" t="s">
        <v>113</v>
      </c>
      <c r="W114" s="13"/>
    </row>
    <row r="115" spans="1:23">
      <c r="A115" s="7" t="s">
        <v>190</v>
      </c>
      <c r="B115" s="7" t="s">
        <v>557</v>
      </c>
      <c r="C115" s="7" t="s">
        <v>494</v>
      </c>
      <c r="D115" s="36">
        <v>1</v>
      </c>
      <c r="E115" s="36">
        <v>1</v>
      </c>
      <c r="F115" s="36">
        <v>1</v>
      </c>
      <c r="G115" s="36">
        <v>1</v>
      </c>
      <c r="H115" s="36">
        <f>SUM('PACC - SNCC.F.053 (3)'!$D115:$G115)</f>
        <v>4</v>
      </c>
      <c r="I115" s="54">
        <v>860</v>
      </c>
      <c r="J115" s="54">
        <f t="shared" si="3"/>
        <v>3440</v>
      </c>
      <c r="K115" s="9">
        <f>K114+Tabla13[[#This Row],[COSTO TOTAL UNITARIO ESTIMADO]]</f>
        <v>3155436.4400000004</v>
      </c>
      <c r="L115" s="7" t="s">
        <v>20</v>
      </c>
      <c r="M115" s="7" t="s">
        <v>388</v>
      </c>
      <c r="N115" s="9"/>
      <c r="O115" s="7"/>
      <c r="T115" s="5" t="s">
        <v>114</v>
      </c>
      <c r="W115" s="13"/>
    </row>
    <row r="116" spans="1:23">
      <c r="A116" s="7" t="s">
        <v>190</v>
      </c>
      <c r="B116" s="7" t="s">
        <v>558</v>
      </c>
      <c r="C116" s="7" t="s">
        <v>485</v>
      </c>
      <c r="D116" s="36">
        <v>10</v>
      </c>
      <c r="E116" s="36">
        <v>10</v>
      </c>
      <c r="F116" s="36">
        <v>10</v>
      </c>
      <c r="G116" s="36">
        <v>10</v>
      </c>
      <c r="H116" s="36">
        <f>SUM('PACC - SNCC.F.053 (3)'!$D116:$G116)</f>
        <v>40</v>
      </c>
      <c r="I116" s="54">
        <v>24.37</v>
      </c>
      <c r="J116" s="54">
        <f t="shared" si="3"/>
        <v>974.80000000000007</v>
      </c>
      <c r="K116" s="9">
        <f>K115+Tabla13[[#This Row],[COSTO TOTAL UNITARIO ESTIMADO]]</f>
        <v>3156411.24</v>
      </c>
      <c r="L116" s="7" t="s">
        <v>20</v>
      </c>
      <c r="M116" s="7" t="s">
        <v>388</v>
      </c>
      <c r="N116" s="9"/>
      <c r="O116" s="7"/>
      <c r="T116" s="5" t="s">
        <v>115</v>
      </c>
      <c r="W116" s="13"/>
    </row>
    <row r="117" spans="1:23" s="27" customFormat="1">
      <c r="A117" s="7" t="s">
        <v>190</v>
      </c>
      <c r="B117" s="7" t="s">
        <v>594</v>
      </c>
      <c r="C117" s="7" t="s">
        <v>485</v>
      </c>
      <c r="D117" s="36">
        <v>12</v>
      </c>
      <c r="E117" s="36">
        <v>12</v>
      </c>
      <c r="F117" s="36">
        <v>12</v>
      </c>
      <c r="G117" s="36">
        <v>12</v>
      </c>
      <c r="H117" s="36">
        <f>SUM('PACC - SNCC.F.053 (3)'!$D117:$G117)</f>
        <v>48</v>
      </c>
      <c r="I117" s="54">
        <v>200</v>
      </c>
      <c r="J117" s="54">
        <f t="shared" si="3"/>
        <v>9600</v>
      </c>
      <c r="K117" s="9">
        <f>K116+Tabla13[[#This Row],[COSTO TOTAL UNITARIO ESTIMADO]]</f>
        <v>3166011.24</v>
      </c>
      <c r="L117" s="7" t="s">
        <v>20</v>
      </c>
      <c r="M117" s="7" t="s">
        <v>388</v>
      </c>
      <c r="N117" s="9"/>
      <c r="O117" s="7"/>
      <c r="T117" s="5"/>
      <c r="W117" s="13"/>
    </row>
    <row r="118" spans="1:23" s="27" customFormat="1">
      <c r="A118" s="7" t="s">
        <v>190</v>
      </c>
      <c r="B118" s="7" t="s">
        <v>595</v>
      </c>
      <c r="C118" s="7" t="s">
        <v>485</v>
      </c>
      <c r="D118" s="36">
        <v>4</v>
      </c>
      <c r="E118" s="36">
        <v>4</v>
      </c>
      <c r="F118" s="36">
        <v>4</v>
      </c>
      <c r="G118" s="36">
        <v>4</v>
      </c>
      <c r="H118" s="36">
        <f>SUM('PACC - SNCC.F.053 (3)'!$D118:$G118)</f>
        <v>16</v>
      </c>
      <c r="I118" s="54">
        <v>100</v>
      </c>
      <c r="J118" s="54">
        <f t="shared" si="3"/>
        <v>1600</v>
      </c>
      <c r="K118" s="9">
        <f>K117+Tabla13[[#This Row],[COSTO TOTAL UNITARIO ESTIMADO]]</f>
        <v>3167611.24</v>
      </c>
      <c r="L118" s="7" t="s">
        <v>20</v>
      </c>
      <c r="M118" s="7" t="s">
        <v>388</v>
      </c>
      <c r="N118" s="9"/>
      <c r="O118" s="7"/>
      <c r="T118" s="5"/>
      <c r="W118" s="13"/>
    </row>
    <row r="119" spans="1:23" s="27" customFormat="1">
      <c r="A119" s="7" t="s">
        <v>190</v>
      </c>
      <c r="B119" s="7" t="s">
        <v>611</v>
      </c>
      <c r="C119" s="7" t="s">
        <v>494</v>
      </c>
      <c r="D119" s="36">
        <v>10</v>
      </c>
      <c r="E119" s="36">
        <v>10</v>
      </c>
      <c r="F119" s="36">
        <v>10</v>
      </c>
      <c r="G119" s="36">
        <v>10</v>
      </c>
      <c r="H119" s="36">
        <f>SUM('PACC - SNCC.F.053 (3)'!$D119:$G119)</f>
        <v>40</v>
      </c>
      <c r="I119" s="54">
        <v>30</v>
      </c>
      <c r="J119" s="54">
        <f t="shared" si="3"/>
        <v>1200</v>
      </c>
      <c r="K119" s="9">
        <f>K118+Tabla13[[#This Row],[COSTO TOTAL UNITARIO ESTIMADO]]</f>
        <v>3168811.24</v>
      </c>
      <c r="L119" s="7" t="s">
        <v>20</v>
      </c>
      <c r="M119" s="7" t="s">
        <v>388</v>
      </c>
      <c r="N119" s="9"/>
      <c r="O119" s="7"/>
      <c r="T119" s="5"/>
      <c r="W119" s="13"/>
    </row>
    <row r="120" spans="1:23" s="27" customFormat="1">
      <c r="A120" s="7" t="s">
        <v>190</v>
      </c>
      <c r="B120" s="7" t="s">
        <v>613</v>
      </c>
      <c r="C120" s="7" t="s">
        <v>485</v>
      </c>
      <c r="D120" s="36">
        <v>4</v>
      </c>
      <c r="E120" s="36">
        <v>4</v>
      </c>
      <c r="F120" s="36">
        <v>4</v>
      </c>
      <c r="G120" s="36">
        <v>4</v>
      </c>
      <c r="H120" s="36">
        <f>SUM('PACC - SNCC.F.053 (3)'!$D120:$G120)</f>
        <v>16</v>
      </c>
      <c r="I120" s="54">
        <v>305</v>
      </c>
      <c r="J120" s="54">
        <f t="shared" si="3"/>
        <v>4880</v>
      </c>
      <c r="K120" s="9">
        <f>K119+Tabla13[[#This Row],[COSTO TOTAL UNITARIO ESTIMADO]]</f>
        <v>3173691.24</v>
      </c>
      <c r="L120" s="7" t="s">
        <v>20</v>
      </c>
      <c r="M120" s="7" t="s">
        <v>388</v>
      </c>
      <c r="N120" s="9"/>
      <c r="O120" s="7"/>
      <c r="T120" s="5"/>
      <c r="W120" s="13"/>
    </row>
    <row r="121" spans="1:23" s="27" customFormat="1">
      <c r="A121" s="7" t="s">
        <v>190</v>
      </c>
      <c r="B121" s="7" t="s">
        <v>610</v>
      </c>
      <c r="C121" s="7" t="s">
        <v>494</v>
      </c>
      <c r="D121" s="36">
        <v>6</v>
      </c>
      <c r="E121" s="36">
        <v>6</v>
      </c>
      <c r="F121" s="36">
        <v>6</v>
      </c>
      <c r="G121" s="36">
        <v>6</v>
      </c>
      <c r="H121" s="36">
        <f>SUM('PACC - SNCC.F.053 (3)'!$D121:$G121)</f>
        <v>24</v>
      </c>
      <c r="I121" s="54">
        <v>130</v>
      </c>
      <c r="J121" s="54">
        <f t="shared" si="3"/>
        <v>3120</v>
      </c>
      <c r="K121" s="9">
        <f>K120+Tabla13[[#This Row],[COSTO TOTAL UNITARIO ESTIMADO]]</f>
        <v>3176811.24</v>
      </c>
      <c r="L121" s="7" t="s">
        <v>20</v>
      </c>
      <c r="M121" s="7" t="s">
        <v>388</v>
      </c>
      <c r="N121" s="9"/>
      <c r="O121" s="7"/>
      <c r="T121" s="5"/>
      <c r="W121" s="13"/>
    </row>
    <row r="122" spans="1:23" s="27" customFormat="1">
      <c r="A122" s="7" t="s">
        <v>599</v>
      </c>
      <c r="B122" s="7" t="s">
        <v>614</v>
      </c>
      <c r="C122" s="7" t="s">
        <v>494</v>
      </c>
      <c r="D122" s="36">
        <v>6</v>
      </c>
      <c r="E122" s="36">
        <v>6</v>
      </c>
      <c r="F122" s="36">
        <v>6</v>
      </c>
      <c r="G122" s="36">
        <v>6</v>
      </c>
      <c r="H122" s="36">
        <f>SUM('PACC - SNCC.F.053 (3)'!$D122:$G122)</f>
        <v>24</v>
      </c>
      <c r="I122" s="54">
        <v>30</v>
      </c>
      <c r="J122" s="54">
        <f t="shared" si="3"/>
        <v>720</v>
      </c>
      <c r="K122" s="9">
        <f>K121+Tabla13[[#This Row],[COSTO TOTAL UNITARIO ESTIMADO]]</f>
        <v>3177531.24</v>
      </c>
      <c r="L122" s="7" t="s">
        <v>20</v>
      </c>
      <c r="M122" s="7" t="s">
        <v>388</v>
      </c>
      <c r="N122" s="9"/>
      <c r="O122" s="7"/>
      <c r="T122" s="5"/>
      <c r="W122" s="13"/>
    </row>
    <row r="123" spans="1:23" s="27" customFormat="1">
      <c r="A123" s="7" t="s">
        <v>615</v>
      </c>
      <c r="B123" s="7" t="s">
        <v>620</v>
      </c>
      <c r="C123" s="7" t="s">
        <v>485</v>
      </c>
      <c r="D123" s="36">
        <v>6</v>
      </c>
      <c r="E123" s="36">
        <v>6</v>
      </c>
      <c r="F123" s="36">
        <v>6</v>
      </c>
      <c r="G123" s="36">
        <v>6</v>
      </c>
      <c r="H123" s="36">
        <f>SUM('PACC - SNCC.F.053 (3)'!$D123:$G123)</f>
        <v>24</v>
      </c>
      <c r="I123" s="54">
        <v>75</v>
      </c>
      <c r="J123" s="54">
        <f t="shared" si="3"/>
        <v>1800</v>
      </c>
      <c r="K123" s="9">
        <f>K122+Tabla13[[#This Row],[COSTO TOTAL UNITARIO ESTIMADO]]</f>
        <v>3179331.24</v>
      </c>
      <c r="L123" s="7" t="s">
        <v>20</v>
      </c>
      <c r="M123" s="7" t="s">
        <v>388</v>
      </c>
      <c r="N123" s="9"/>
      <c r="O123" s="7"/>
      <c r="T123" s="5"/>
      <c r="W123" s="13"/>
    </row>
    <row r="124" spans="1:23" s="27" customFormat="1">
      <c r="A124" s="7" t="s">
        <v>616</v>
      </c>
      <c r="B124" s="7" t="s">
        <v>621</v>
      </c>
      <c r="C124" s="7" t="s">
        <v>485</v>
      </c>
      <c r="D124" s="36">
        <v>10</v>
      </c>
      <c r="E124" s="36">
        <v>10</v>
      </c>
      <c r="F124" s="36">
        <v>10</v>
      </c>
      <c r="G124" s="36">
        <v>10</v>
      </c>
      <c r="H124" s="36">
        <f>SUM('PACC - SNCC.F.053 (3)'!$D124:$G124)</f>
        <v>40</v>
      </c>
      <c r="I124" s="54">
        <v>98</v>
      </c>
      <c r="J124" s="54">
        <f t="shared" si="3"/>
        <v>3920</v>
      </c>
      <c r="K124" s="9">
        <f>K123+Tabla13[[#This Row],[COSTO TOTAL UNITARIO ESTIMADO]]</f>
        <v>3183251.24</v>
      </c>
      <c r="L124" s="7" t="s">
        <v>20</v>
      </c>
      <c r="M124" s="7" t="s">
        <v>388</v>
      </c>
      <c r="N124" s="9"/>
      <c r="O124" s="7"/>
      <c r="T124" s="5"/>
      <c r="W124" s="13"/>
    </row>
    <row r="125" spans="1:23" s="27" customFormat="1">
      <c r="A125" s="7" t="s">
        <v>617</v>
      </c>
      <c r="B125" s="7" t="s">
        <v>622</v>
      </c>
      <c r="C125" s="7" t="s">
        <v>485</v>
      </c>
      <c r="D125" s="36">
        <v>10</v>
      </c>
      <c r="E125" s="36">
        <v>10</v>
      </c>
      <c r="F125" s="36">
        <v>10</v>
      </c>
      <c r="G125" s="36">
        <v>10</v>
      </c>
      <c r="H125" s="36">
        <f>SUM('PACC - SNCC.F.053 (3)'!$D125:$G125)</f>
        <v>40</v>
      </c>
      <c r="I125" s="54">
        <v>110</v>
      </c>
      <c r="J125" s="54">
        <f t="shared" si="3"/>
        <v>4400</v>
      </c>
      <c r="K125" s="9">
        <f>K124+Tabla13[[#This Row],[COSTO TOTAL UNITARIO ESTIMADO]]</f>
        <v>3187651.24</v>
      </c>
      <c r="L125" s="7" t="s">
        <v>20</v>
      </c>
      <c r="M125" s="7" t="s">
        <v>388</v>
      </c>
      <c r="N125" s="9"/>
      <c r="O125" s="7"/>
      <c r="T125" s="5"/>
      <c r="W125" s="13"/>
    </row>
    <row r="126" spans="1:23" s="27" customFormat="1">
      <c r="A126" s="7" t="s">
        <v>618</v>
      </c>
      <c r="B126" s="7" t="s">
        <v>623</v>
      </c>
      <c r="C126" s="7" t="s">
        <v>485</v>
      </c>
      <c r="D126" s="36">
        <v>50</v>
      </c>
      <c r="E126" s="36"/>
      <c r="F126" s="36"/>
      <c r="G126" s="36"/>
      <c r="H126" s="36">
        <f>SUM('PACC - SNCC.F.053 (3)'!$D126:$G126)</f>
        <v>50</v>
      </c>
      <c r="I126" s="54">
        <v>100</v>
      </c>
      <c r="J126" s="54">
        <f t="shared" si="3"/>
        <v>5000</v>
      </c>
      <c r="K126" s="9">
        <f>K125+Tabla13[[#This Row],[COSTO TOTAL UNITARIO ESTIMADO]]</f>
        <v>3192651.24</v>
      </c>
      <c r="L126" s="7" t="s">
        <v>20</v>
      </c>
      <c r="M126" s="7" t="s">
        <v>388</v>
      </c>
      <c r="N126" s="9"/>
      <c r="O126" s="7"/>
      <c r="T126" s="5"/>
      <c r="W126" s="13"/>
    </row>
    <row r="127" spans="1:23" s="27" customFormat="1">
      <c r="A127" s="7" t="s">
        <v>619</v>
      </c>
      <c r="B127" s="7" t="s">
        <v>624</v>
      </c>
      <c r="C127" s="7" t="s">
        <v>485</v>
      </c>
      <c r="D127" s="36">
        <v>30</v>
      </c>
      <c r="E127" s="36"/>
      <c r="F127" s="36"/>
      <c r="G127" s="36"/>
      <c r="H127" s="36">
        <f>SUM('PACC - SNCC.F.053 (3)'!$D127:$G127)</f>
        <v>30</v>
      </c>
      <c r="I127" s="54">
        <v>150</v>
      </c>
      <c r="J127" s="54">
        <f t="shared" si="3"/>
        <v>4500</v>
      </c>
      <c r="K127" s="9">
        <f>K126+Tabla13[[#This Row],[COSTO TOTAL UNITARIO ESTIMADO]]</f>
        <v>3197151.24</v>
      </c>
      <c r="L127" s="7" t="s">
        <v>20</v>
      </c>
      <c r="M127" s="7" t="s">
        <v>388</v>
      </c>
      <c r="N127" s="9"/>
      <c r="O127" s="7"/>
      <c r="T127" s="5"/>
      <c r="W127" s="13"/>
    </row>
    <row r="128" spans="1:23" s="27" customFormat="1">
      <c r="A128" s="7" t="s">
        <v>619</v>
      </c>
      <c r="B128" s="7" t="s">
        <v>625</v>
      </c>
      <c r="C128" s="7" t="s">
        <v>494</v>
      </c>
      <c r="D128" s="36">
        <v>30</v>
      </c>
      <c r="E128" s="36"/>
      <c r="F128" s="36"/>
      <c r="G128" s="36"/>
      <c r="H128" s="36">
        <f>SUM('PACC - SNCC.F.053 (3)'!$D128:$G128)</f>
        <v>30</v>
      </c>
      <c r="I128" s="54">
        <v>300</v>
      </c>
      <c r="J128" s="54">
        <f t="shared" si="3"/>
        <v>9000</v>
      </c>
      <c r="K128" s="9">
        <f>K127+Tabla13[[#This Row],[COSTO TOTAL UNITARIO ESTIMADO]]</f>
        <v>3206151.24</v>
      </c>
      <c r="L128" s="7" t="s">
        <v>20</v>
      </c>
      <c r="M128" s="7" t="s">
        <v>388</v>
      </c>
      <c r="N128" s="9"/>
      <c r="O128" s="7"/>
      <c r="T128" s="5"/>
      <c r="W128" s="13"/>
    </row>
    <row r="129" spans="1:23">
      <c r="A129" s="7" t="s">
        <v>190</v>
      </c>
      <c r="B129" s="7" t="s">
        <v>559</v>
      </c>
      <c r="C129" s="7" t="s">
        <v>485</v>
      </c>
      <c r="D129" s="36">
        <v>12</v>
      </c>
      <c r="E129" s="36">
        <v>12</v>
      </c>
      <c r="F129" s="36">
        <v>12</v>
      </c>
      <c r="G129" s="36">
        <v>12</v>
      </c>
      <c r="H129" s="36">
        <f>SUM('PACC - SNCC.F.053 (3)'!$D129:$G129)</f>
        <v>48</v>
      </c>
      <c r="I129" s="54">
        <v>383.36</v>
      </c>
      <c r="J129" s="54">
        <f t="shared" si="3"/>
        <v>18401.28</v>
      </c>
      <c r="K129" s="9">
        <f>K128+Tabla13[[#This Row],[COSTO TOTAL UNITARIO ESTIMADO]]</f>
        <v>3224552.52</v>
      </c>
      <c r="L129" s="7" t="s">
        <v>20</v>
      </c>
      <c r="M129" s="7" t="s">
        <v>388</v>
      </c>
      <c r="N129" s="9"/>
      <c r="O129" s="7"/>
      <c r="T129" s="5" t="s">
        <v>116</v>
      </c>
      <c r="W129" s="13"/>
    </row>
    <row r="130" spans="1:23">
      <c r="A130" s="7" t="s">
        <v>190</v>
      </c>
      <c r="B130" s="7" t="s">
        <v>560</v>
      </c>
      <c r="C130" s="7" t="s">
        <v>485</v>
      </c>
      <c r="D130" s="36">
        <v>1</v>
      </c>
      <c r="E130" s="36">
        <v>1</v>
      </c>
      <c r="F130" s="36">
        <v>1</v>
      </c>
      <c r="G130" s="36">
        <v>1</v>
      </c>
      <c r="H130" s="36">
        <f>SUM('PACC - SNCC.F.053 (3)'!$D130:$G130)</f>
        <v>4</v>
      </c>
      <c r="I130" s="54">
        <v>1500</v>
      </c>
      <c r="J130" s="54">
        <f t="shared" si="3"/>
        <v>6000</v>
      </c>
      <c r="K130" s="9">
        <f>K129+Tabla13[[#This Row],[COSTO TOTAL UNITARIO ESTIMADO]]</f>
        <v>3230552.52</v>
      </c>
      <c r="L130" s="7" t="s">
        <v>20</v>
      </c>
      <c r="M130" s="7" t="s">
        <v>388</v>
      </c>
      <c r="N130" s="9"/>
      <c r="O130" s="7"/>
      <c r="T130" s="5" t="s">
        <v>117</v>
      </c>
      <c r="W130" s="13"/>
    </row>
    <row r="131" spans="1:23">
      <c r="A131" s="7" t="s">
        <v>190</v>
      </c>
      <c r="B131" s="7" t="s">
        <v>561</v>
      </c>
      <c r="C131" s="7" t="s">
        <v>485</v>
      </c>
      <c r="D131" s="36">
        <v>3</v>
      </c>
      <c r="E131" s="36">
        <v>3</v>
      </c>
      <c r="F131" s="36">
        <v>3</v>
      </c>
      <c r="G131" s="36">
        <v>3</v>
      </c>
      <c r="H131" s="36">
        <f>SUM('PACC - SNCC.F.053 (3)'!$D131:$G131)</f>
        <v>12</v>
      </c>
      <c r="I131" s="54">
        <v>238</v>
      </c>
      <c r="J131" s="54">
        <f t="shared" si="3"/>
        <v>2856</v>
      </c>
      <c r="K131" s="9">
        <f>K130+Tabla13[[#This Row],[COSTO TOTAL UNITARIO ESTIMADO]]</f>
        <v>3233408.52</v>
      </c>
      <c r="L131" s="7" t="s">
        <v>20</v>
      </c>
      <c r="M131" s="7" t="s">
        <v>388</v>
      </c>
      <c r="N131" s="9"/>
      <c r="O131" s="7"/>
      <c r="T131" s="5" t="s">
        <v>118</v>
      </c>
      <c r="W131" s="13"/>
    </row>
    <row r="132" spans="1:23">
      <c r="A132" s="7" t="s">
        <v>190</v>
      </c>
      <c r="B132" s="7" t="s">
        <v>562</v>
      </c>
      <c r="C132" s="7" t="s">
        <v>494</v>
      </c>
      <c r="D132" s="36">
        <v>5</v>
      </c>
      <c r="E132" s="36">
        <v>5</v>
      </c>
      <c r="F132" s="36">
        <v>5</v>
      </c>
      <c r="G132" s="36">
        <v>5</v>
      </c>
      <c r="H132" s="36">
        <f>SUM('PACC - SNCC.F.053 (3)'!$D132:$G132)</f>
        <v>20</v>
      </c>
      <c r="I132" s="54">
        <v>139.37</v>
      </c>
      <c r="J132" s="54">
        <f t="shared" si="3"/>
        <v>2787.4</v>
      </c>
      <c r="K132" s="9">
        <f>K131+Tabla13[[#This Row],[COSTO TOTAL UNITARIO ESTIMADO]]</f>
        <v>3236195.92</v>
      </c>
      <c r="L132" s="7" t="s">
        <v>20</v>
      </c>
      <c r="M132" s="7" t="s">
        <v>388</v>
      </c>
      <c r="N132" s="9"/>
      <c r="O132" s="7"/>
      <c r="T132" s="5" t="s">
        <v>119</v>
      </c>
      <c r="W132" s="13"/>
    </row>
    <row r="133" spans="1:23" s="27" customFormat="1">
      <c r="A133" s="7" t="s">
        <v>190</v>
      </c>
      <c r="B133" s="7" t="s">
        <v>596</v>
      </c>
      <c r="C133" s="7" t="s">
        <v>485</v>
      </c>
      <c r="D133" s="36">
        <v>12</v>
      </c>
      <c r="E133" s="36">
        <v>12</v>
      </c>
      <c r="F133" s="36">
        <v>12</v>
      </c>
      <c r="G133" s="36">
        <v>12</v>
      </c>
      <c r="H133" s="36">
        <f>SUM('PACC - SNCC.F.053 (3)'!$D133:$G133)</f>
        <v>48</v>
      </c>
      <c r="I133" s="54">
        <v>125</v>
      </c>
      <c r="J133" s="54">
        <f t="shared" si="3"/>
        <v>6000</v>
      </c>
      <c r="K133" s="9">
        <f>K132+Tabla13[[#This Row],[COSTO TOTAL UNITARIO ESTIMADO]]</f>
        <v>3242195.92</v>
      </c>
      <c r="L133" s="7" t="s">
        <v>20</v>
      </c>
      <c r="M133" s="7" t="s">
        <v>388</v>
      </c>
      <c r="N133" s="9"/>
      <c r="O133" s="7"/>
      <c r="T133" s="5"/>
      <c r="W133" s="13"/>
    </row>
    <row r="134" spans="1:23" s="27" customFormat="1">
      <c r="A134" s="7" t="s">
        <v>190</v>
      </c>
      <c r="B134" s="7" t="s">
        <v>597</v>
      </c>
      <c r="C134" s="7" t="s">
        <v>485</v>
      </c>
      <c r="D134" s="36">
        <v>12</v>
      </c>
      <c r="E134" s="36">
        <v>12</v>
      </c>
      <c r="F134" s="36">
        <v>12</v>
      </c>
      <c r="G134" s="36">
        <v>12</v>
      </c>
      <c r="H134" s="36">
        <f>SUM('PACC - SNCC.F.053 (3)'!$D134:$G134)</f>
        <v>48</v>
      </c>
      <c r="I134" s="54">
        <v>130</v>
      </c>
      <c r="J134" s="54">
        <f t="shared" si="3"/>
        <v>6240</v>
      </c>
      <c r="K134" s="9">
        <f>K133+Tabla13[[#This Row],[COSTO TOTAL UNITARIO ESTIMADO]]</f>
        <v>3248435.92</v>
      </c>
      <c r="L134" s="7" t="s">
        <v>20</v>
      </c>
      <c r="M134" s="7" t="s">
        <v>388</v>
      </c>
      <c r="N134" s="9"/>
      <c r="O134" s="7"/>
      <c r="T134" s="5"/>
      <c r="W134" s="13"/>
    </row>
    <row r="135" spans="1:23">
      <c r="A135" s="7" t="s">
        <v>190</v>
      </c>
      <c r="B135" s="7" t="s">
        <v>563</v>
      </c>
      <c r="C135" s="7" t="s">
        <v>485</v>
      </c>
      <c r="D135" s="36">
        <v>1</v>
      </c>
      <c r="E135" s="36"/>
      <c r="F135" s="36">
        <v>1</v>
      </c>
      <c r="G135" s="36"/>
      <c r="H135" s="36">
        <f>SUM('PACC - SNCC.F.053 (3)'!$D135:$G135)</f>
        <v>2</v>
      </c>
      <c r="I135" s="54">
        <v>6000</v>
      </c>
      <c r="J135" s="54">
        <f t="shared" si="3"/>
        <v>12000</v>
      </c>
      <c r="K135" s="9">
        <f>K134+Tabla13[[#This Row],[COSTO TOTAL UNITARIO ESTIMADO]]</f>
        <v>3260435.92</v>
      </c>
      <c r="L135" s="7" t="s">
        <v>20</v>
      </c>
      <c r="M135" s="7" t="s">
        <v>388</v>
      </c>
      <c r="N135" s="9"/>
      <c r="O135" s="7"/>
      <c r="T135" s="5" t="s">
        <v>120</v>
      </c>
      <c r="W135" s="13"/>
    </row>
    <row r="136" spans="1:23">
      <c r="A136" s="7" t="s">
        <v>190</v>
      </c>
      <c r="B136" s="7" t="s">
        <v>564</v>
      </c>
      <c r="C136" s="7" t="s">
        <v>485</v>
      </c>
      <c r="D136" s="36">
        <v>2</v>
      </c>
      <c r="E136" s="36">
        <v>2</v>
      </c>
      <c r="F136" s="36">
        <v>2</v>
      </c>
      <c r="G136" s="36">
        <v>2</v>
      </c>
      <c r="H136" s="36">
        <f>SUM('PACC - SNCC.F.053 (3)'!$D136:$G136)</f>
        <v>8</v>
      </c>
      <c r="I136" s="54">
        <v>400</v>
      </c>
      <c r="J136" s="54">
        <f t="shared" si="3"/>
        <v>3200</v>
      </c>
      <c r="K136" s="9">
        <f>K135+Tabla13[[#This Row],[COSTO TOTAL UNITARIO ESTIMADO]]</f>
        <v>3263635.92</v>
      </c>
      <c r="L136" s="7" t="s">
        <v>20</v>
      </c>
      <c r="M136" s="7" t="s">
        <v>388</v>
      </c>
      <c r="N136" s="9"/>
      <c r="O136" s="7"/>
      <c r="T136" s="5" t="s">
        <v>121</v>
      </c>
      <c r="W136" s="13"/>
    </row>
    <row r="137" spans="1:23">
      <c r="A137" s="7" t="s">
        <v>190</v>
      </c>
      <c r="B137" s="7" t="s">
        <v>565</v>
      </c>
      <c r="C137" s="7" t="s">
        <v>485</v>
      </c>
      <c r="D137" s="36">
        <v>2</v>
      </c>
      <c r="E137" s="36">
        <v>2</v>
      </c>
      <c r="F137" s="36">
        <v>2</v>
      </c>
      <c r="G137" s="36">
        <v>2</v>
      </c>
      <c r="H137" s="36">
        <f>SUM('PACC - SNCC.F.053 (3)'!$D137:$G137)</f>
        <v>8</v>
      </c>
      <c r="I137" s="54">
        <v>250</v>
      </c>
      <c r="J137" s="54">
        <f t="shared" si="3"/>
        <v>2000</v>
      </c>
      <c r="K137" s="9">
        <f>K136+Tabla13[[#This Row],[COSTO TOTAL UNITARIO ESTIMADO]]</f>
        <v>3265635.92</v>
      </c>
      <c r="L137" s="7" t="s">
        <v>20</v>
      </c>
      <c r="M137" s="7" t="s">
        <v>388</v>
      </c>
      <c r="N137" s="9"/>
      <c r="O137" s="7"/>
      <c r="T137" s="5" t="s">
        <v>122</v>
      </c>
    </row>
    <row r="138" spans="1:23">
      <c r="A138" s="7" t="s">
        <v>190</v>
      </c>
      <c r="B138" s="7" t="s">
        <v>566</v>
      </c>
      <c r="C138" s="7" t="s">
        <v>485</v>
      </c>
      <c r="D138" s="36">
        <v>5</v>
      </c>
      <c r="E138" s="36">
        <v>5</v>
      </c>
      <c r="F138" s="36">
        <v>5</v>
      </c>
      <c r="G138" s="36">
        <v>5</v>
      </c>
      <c r="H138" s="36">
        <f>SUM('PACC - SNCC.F.053 (3)'!$D138:$G138)</f>
        <v>20</v>
      </c>
      <c r="I138" s="54">
        <v>190.68</v>
      </c>
      <c r="J138" s="54">
        <f t="shared" si="3"/>
        <v>3813.6000000000004</v>
      </c>
      <c r="K138" s="9">
        <f>K137+Tabla13[[#This Row],[COSTO TOTAL UNITARIO ESTIMADO]]</f>
        <v>3269449.52</v>
      </c>
      <c r="L138" s="7" t="s">
        <v>20</v>
      </c>
      <c r="M138" s="7" t="s">
        <v>388</v>
      </c>
      <c r="N138" s="9"/>
      <c r="O138" s="7"/>
      <c r="T138" s="5" t="s">
        <v>123</v>
      </c>
    </row>
    <row r="139" spans="1:23">
      <c r="A139" s="7" t="s">
        <v>190</v>
      </c>
      <c r="B139" s="7" t="s">
        <v>612</v>
      </c>
      <c r="C139" s="7" t="s">
        <v>494</v>
      </c>
      <c r="D139" s="36">
        <v>1</v>
      </c>
      <c r="E139" s="36"/>
      <c r="F139" s="36">
        <v>1</v>
      </c>
      <c r="G139" s="36"/>
      <c r="H139" s="36">
        <f>SUM('PACC - SNCC.F.053 (3)'!$D139:$G139)</f>
        <v>2</v>
      </c>
      <c r="I139" s="54">
        <v>200</v>
      </c>
      <c r="J139" s="54">
        <f t="shared" si="3"/>
        <v>400</v>
      </c>
      <c r="K139" s="9">
        <f>K138+Tabla13[[#This Row],[COSTO TOTAL UNITARIO ESTIMADO]]</f>
        <v>3269849.52</v>
      </c>
      <c r="L139" s="7" t="s">
        <v>20</v>
      </c>
      <c r="M139" s="7" t="s">
        <v>388</v>
      </c>
      <c r="N139" s="9"/>
      <c r="O139" s="7"/>
      <c r="T139" s="5" t="s">
        <v>124</v>
      </c>
    </row>
    <row r="140" spans="1:23">
      <c r="A140" s="7" t="s">
        <v>190</v>
      </c>
      <c r="B140" s="7" t="s">
        <v>567</v>
      </c>
      <c r="C140" s="7" t="s">
        <v>494</v>
      </c>
      <c r="D140" s="36">
        <v>2</v>
      </c>
      <c r="E140" s="36">
        <v>2</v>
      </c>
      <c r="F140" s="36">
        <v>2</v>
      </c>
      <c r="G140" s="36">
        <v>2</v>
      </c>
      <c r="H140" s="36">
        <f>SUM('PACC - SNCC.F.053 (3)'!$D140:$G140)</f>
        <v>8</v>
      </c>
      <c r="I140" s="54">
        <v>384.95</v>
      </c>
      <c r="J140" s="54">
        <f t="shared" si="3"/>
        <v>3079.6</v>
      </c>
      <c r="K140" s="9">
        <f>K139+Tabla13[[#This Row],[COSTO TOTAL UNITARIO ESTIMADO]]</f>
        <v>3272929.12</v>
      </c>
      <c r="L140" s="7" t="s">
        <v>20</v>
      </c>
      <c r="M140" s="7" t="s">
        <v>388</v>
      </c>
      <c r="N140" s="9"/>
      <c r="O140" s="7"/>
      <c r="T140" s="5" t="s">
        <v>125</v>
      </c>
    </row>
    <row r="141" spans="1:23">
      <c r="A141" s="7" t="s">
        <v>190</v>
      </c>
      <c r="B141" s="7" t="s">
        <v>568</v>
      </c>
      <c r="C141" s="7" t="s">
        <v>494</v>
      </c>
      <c r="D141" s="36">
        <v>1</v>
      </c>
      <c r="E141" s="36">
        <v>1</v>
      </c>
      <c r="F141" s="36">
        <v>1</v>
      </c>
      <c r="G141" s="36">
        <v>1</v>
      </c>
      <c r="H141" s="36">
        <f>SUM('PACC - SNCC.F.053 (3)'!$D141:$G141)</f>
        <v>4</v>
      </c>
      <c r="I141" s="54">
        <v>600</v>
      </c>
      <c r="J141" s="54">
        <f t="shared" ref="J141:J143" si="4">+H141*I141</f>
        <v>2400</v>
      </c>
      <c r="K141" s="9">
        <f>K140+Tabla13[[#This Row],[COSTO TOTAL UNITARIO ESTIMADO]]</f>
        <v>3275329.12</v>
      </c>
      <c r="L141" s="7" t="s">
        <v>20</v>
      </c>
      <c r="M141" s="7" t="s">
        <v>388</v>
      </c>
      <c r="N141" s="9"/>
      <c r="O141" s="7"/>
      <c r="T141" s="5" t="s">
        <v>126</v>
      </c>
    </row>
    <row r="142" spans="1:23" s="31" customFormat="1">
      <c r="A142" s="7" t="s">
        <v>190</v>
      </c>
      <c r="B142" s="7" t="s">
        <v>769</v>
      </c>
      <c r="C142" s="7" t="s">
        <v>770</v>
      </c>
      <c r="D142" s="36">
        <v>30</v>
      </c>
      <c r="E142" s="36">
        <v>30</v>
      </c>
      <c r="F142" s="36">
        <v>30</v>
      </c>
      <c r="G142" s="36">
        <v>30</v>
      </c>
      <c r="H142" s="36">
        <f>SUM('PACC - SNCC.F.053 (3)'!$D142:$G142)</f>
        <v>120</v>
      </c>
      <c r="I142" s="54">
        <v>150</v>
      </c>
      <c r="J142" s="54">
        <f t="shared" si="4"/>
        <v>18000</v>
      </c>
      <c r="K142" s="9">
        <f>K141+Tabla13[[#This Row],[COSTO TOTAL UNITARIO ESTIMADO]]</f>
        <v>3293329.12</v>
      </c>
      <c r="L142" s="7" t="s">
        <v>20</v>
      </c>
      <c r="M142" s="7" t="s">
        <v>388</v>
      </c>
      <c r="N142" s="9"/>
      <c r="O142" s="7"/>
      <c r="T142" s="5"/>
    </row>
    <row r="143" spans="1:23">
      <c r="A143" s="7" t="s">
        <v>190</v>
      </c>
      <c r="B143" s="7" t="s">
        <v>569</v>
      </c>
      <c r="C143" s="7" t="s">
        <v>485</v>
      </c>
      <c r="D143" s="36">
        <v>250</v>
      </c>
      <c r="E143" s="36">
        <v>250</v>
      </c>
      <c r="F143" s="36">
        <v>250</v>
      </c>
      <c r="G143" s="36">
        <v>250</v>
      </c>
      <c r="H143" s="36">
        <f>SUM('PACC - SNCC.F.053 (3)'!$D143:$G143)</f>
        <v>1000</v>
      </c>
      <c r="I143" s="54">
        <v>0.64</v>
      </c>
      <c r="J143" s="54">
        <f t="shared" si="4"/>
        <v>640</v>
      </c>
      <c r="K143" s="9">
        <f>K142+Tabla13[[#This Row],[COSTO TOTAL UNITARIO ESTIMADO]]</f>
        <v>3293969.12</v>
      </c>
      <c r="L143" s="7" t="s">
        <v>20</v>
      </c>
      <c r="M143" s="7" t="s">
        <v>388</v>
      </c>
      <c r="N143" s="9"/>
      <c r="O143" s="7"/>
      <c r="T143" s="5" t="s">
        <v>127</v>
      </c>
    </row>
    <row r="144" spans="1:23" s="27" customFormat="1">
      <c r="A144" s="32" t="s">
        <v>190</v>
      </c>
      <c r="B144" s="33"/>
      <c r="C144" s="33"/>
      <c r="D144" s="37"/>
      <c r="E144" s="37"/>
      <c r="F144" s="37"/>
      <c r="G144" s="37"/>
      <c r="H144" s="37">
        <f>SUM('PACC - SNCC.F.053 (3)'!$D144:$G144)</f>
        <v>0</v>
      </c>
      <c r="I144" s="55"/>
      <c r="J144" s="55"/>
      <c r="K144" s="35">
        <f>K143+Tabla13[[#This Row],[COSTO TOTAL UNITARIO ESTIMADO]]</f>
        <v>3293969.12</v>
      </c>
      <c r="L144" s="33"/>
      <c r="M144" s="74"/>
      <c r="N144" s="34"/>
      <c r="O144" s="33"/>
      <c r="T144" s="5"/>
    </row>
    <row r="145" spans="1:20">
      <c r="A145" s="7" t="s">
        <v>188</v>
      </c>
      <c r="B145" s="48" t="s">
        <v>626</v>
      </c>
      <c r="C145" s="7" t="s">
        <v>485</v>
      </c>
      <c r="D145" s="36">
        <v>35</v>
      </c>
      <c r="E145" s="36">
        <v>35</v>
      </c>
      <c r="F145" s="36">
        <v>35</v>
      </c>
      <c r="G145" s="36">
        <v>35</v>
      </c>
      <c r="H145" s="36">
        <v>35</v>
      </c>
      <c r="I145" s="54">
        <v>5100</v>
      </c>
      <c r="J145" s="54">
        <f t="shared" ref="J145:J191" si="5">+H145*I145</f>
        <v>178500</v>
      </c>
      <c r="K145" s="9">
        <f>Tabla13[[#This Row],[COSTO TOTAL UNITARIO ESTIMADO]]</f>
        <v>178500</v>
      </c>
      <c r="L145" s="7" t="s">
        <v>20</v>
      </c>
      <c r="M145" s="7" t="s">
        <v>388</v>
      </c>
      <c r="N145" s="9"/>
      <c r="O145" s="7"/>
      <c r="T145" s="5" t="s">
        <v>128</v>
      </c>
    </row>
    <row r="146" spans="1:20">
      <c r="A146" s="7" t="s">
        <v>188</v>
      </c>
      <c r="B146" s="51" t="s">
        <v>627</v>
      </c>
      <c r="C146" s="7" t="s">
        <v>485</v>
      </c>
      <c r="D146" s="36">
        <v>45</v>
      </c>
      <c r="E146" s="36">
        <v>45</v>
      </c>
      <c r="F146" s="36">
        <v>45</v>
      </c>
      <c r="G146" s="36">
        <v>45</v>
      </c>
      <c r="H146" s="36">
        <f>SUM('PACC - SNCC.F.053 (3)'!$D146:$G146)</f>
        <v>180</v>
      </c>
      <c r="I146" s="54">
        <v>5500</v>
      </c>
      <c r="J146" s="54">
        <f t="shared" si="5"/>
        <v>990000</v>
      </c>
      <c r="K146" s="9">
        <f>K145+Tabla13[[#This Row],[COSTO TOTAL UNITARIO ESTIMADO]]</f>
        <v>1168500</v>
      </c>
      <c r="L146" s="7" t="s">
        <v>20</v>
      </c>
      <c r="M146" s="7" t="s">
        <v>388</v>
      </c>
      <c r="N146" s="9"/>
      <c r="O146" s="7"/>
      <c r="T146" s="5" t="s">
        <v>129</v>
      </c>
    </row>
    <row r="147" spans="1:20">
      <c r="A147" s="7" t="s">
        <v>188</v>
      </c>
      <c r="B147" s="48" t="s">
        <v>628</v>
      </c>
      <c r="C147" s="7" t="s">
        <v>485</v>
      </c>
      <c r="D147" s="36">
        <v>45</v>
      </c>
      <c r="E147" s="36">
        <v>45</v>
      </c>
      <c r="F147" s="36">
        <v>45</v>
      </c>
      <c r="G147" s="36">
        <v>45</v>
      </c>
      <c r="H147" s="36">
        <f>SUM('PACC - SNCC.F.053 (3)'!$D147:$G147)</f>
        <v>180</v>
      </c>
      <c r="I147" s="54">
        <v>5500</v>
      </c>
      <c r="J147" s="54">
        <f t="shared" si="5"/>
        <v>990000</v>
      </c>
      <c r="K147" s="9">
        <f>K146+Tabla13[[#This Row],[COSTO TOTAL UNITARIO ESTIMADO]]</f>
        <v>2158500</v>
      </c>
      <c r="L147" s="7" t="s">
        <v>20</v>
      </c>
      <c r="M147" s="7" t="s">
        <v>388</v>
      </c>
      <c r="N147" s="9"/>
      <c r="O147" s="7"/>
      <c r="T147" s="5" t="s">
        <v>130</v>
      </c>
    </row>
    <row r="148" spans="1:20">
      <c r="A148" s="7" t="s">
        <v>188</v>
      </c>
      <c r="B148" s="51" t="s">
        <v>629</v>
      </c>
      <c r="C148" s="7" t="s">
        <v>485</v>
      </c>
      <c r="D148" s="36">
        <v>45</v>
      </c>
      <c r="E148" s="36">
        <v>45</v>
      </c>
      <c r="F148" s="36">
        <v>45</v>
      </c>
      <c r="G148" s="36">
        <v>45</v>
      </c>
      <c r="H148" s="36">
        <f>SUM('PACC - SNCC.F.053 (3)'!$D148:$G148)</f>
        <v>180</v>
      </c>
      <c r="I148" s="54">
        <v>5500</v>
      </c>
      <c r="J148" s="54">
        <f t="shared" si="5"/>
        <v>990000</v>
      </c>
      <c r="K148" s="9">
        <f>K147+Tabla13[[#This Row],[COSTO TOTAL UNITARIO ESTIMADO]]</f>
        <v>3148500</v>
      </c>
      <c r="L148" s="7" t="s">
        <v>20</v>
      </c>
      <c r="M148" s="7" t="s">
        <v>388</v>
      </c>
      <c r="N148" s="9"/>
      <c r="O148" s="7"/>
      <c r="T148" s="5" t="s">
        <v>131</v>
      </c>
    </row>
    <row r="149" spans="1:20" s="31" customFormat="1">
      <c r="A149" s="7" t="s">
        <v>188</v>
      </c>
      <c r="B149" s="48" t="s">
        <v>764</v>
      </c>
      <c r="C149" s="7" t="s">
        <v>485</v>
      </c>
      <c r="D149" s="36">
        <v>15</v>
      </c>
      <c r="E149" s="36">
        <v>15</v>
      </c>
      <c r="F149" s="36">
        <v>15</v>
      </c>
      <c r="G149" s="36">
        <v>15</v>
      </c>
      <c r="H149" s="36">
        <f>SUM('PACC - SNCC.F.053 (3)'!$D149:$G149)</f>
        <v>60</v>
      </c>
      <c r="I149" s="54">
        <v>6350</v>
      </c>
      <c r="J149" s="54">
        <f t="shared" si="5"/>
        <v>381000</v>
      </c>
      <c r="K149" s="9">
        <f>K148+Tabla13[[#This Row],[COSTO TOTAL UNITARIO ESTIMADO]]</f>
        <v>3529500</v>
      </c>
      <c r="L149" s="7" t="s">
        <v>20</v>
      </c>
      <c r="M149" s="7" t="s">
        <v>388</v>
      </c>
      <c r="N149" s="9"/>
      <c r="O149" s="7"/>
      <c r="T149" s="5"/>
    </row>
    <row r="150" spans="1:20">
      <c r="A150" s="7" t="s">
        <v>188</v>
      </c>
      <c r="B150" s="51" t="s">
        <v>630</v>
      </c>
      <c r="C150" s="7" t="s">
        <v>485</v>
      </c>
      <c r="D150" s="36">
        <v>45</v>
      </c>
      <c r="E150" s="36">
        <v>45</v>
      </c>
      <c r="F150" s="36">
        <v>45</v>
      </c>
      <c r="G150" s="36">
        <v>45</v>
      </c>
      <c r="H150" s="36">
        <f>SUM('PACC - SNCC.F.053 (3)'!$D150:$G150)</f>
        <v>180</v>
      </c>
      <c r="I150" s="54">
        <v>3700</v>
      </c>
      <c r="J150" s="54">
        <f t="shared" si="5"/>
        <v>666000</v>
      </c>
      <c r="K150" s="9">
        <f>K149+Tabla13[[#This Row],[COSTO TOTAL UNITARIO ESTIMADO]]</f>
        <v>4195500</v>
      </c>
      <c r="L150" s="7" t="s">
        <v>20</v>
      </c>
      <c r="M150" s="7" t="s">
        <v>388</v>
      </c>
      <c r="N150" s="9"/>
      <c r="O150" s="7"/>
      <c r="T150" s="5" t="s">
        <v>132</v>
      </c>
    </row>
    <row r="151" spans="1:20">
      <c r="A151" s="7" t="s">
        <v>188</v>
      </c>
      <c r="B151" s="48" t="s">
        <v>631</v>
      </c>
      <c r="C151" s="7" t="s">
        <v>485</v>
      </c>
      <c r="D151" s="36">
        <v>10</v>
      </c>
      <c r="E151" s="36">
        <v>10</v>
      </c>
      <c r="F151" s="36">
        <v>10</v>
      </c>
      <c r="G151" s="36">
        <v>10</v>
      </c>
      <c r="H151" s="36">
        <f>SUM('PACC - SNCC.F.053 (3)'!$D151:$G151)</f>
        <v>40</v>
      </c>
      <c r="I151" s="54">
        <v>6000</v>
      </c>
      <c r="J151" s="54">
        <f t="shared" si="5"/>
        <v>240000</v>
      </c>
      <c r="K151" s="9">
        <f>K150+Tabla13[[#This Row],[COSTO TOTAL UNITARIO ESTIMADO]]</f>
        <v>4435500</v>
      </c>
      <c r="L151" s="7" t="s">
        <v>20</v>
      </c>
      <c r="M151" s="7" t="s">
        <v>388</v>
      </c>
      <c r="N151" s="9"/>
      <c r="O151" s="7"/>
      <c r="T151" s="5" t="s">
        <v>134</v>
      </c>
    </row>
    <row r="152" spans="1:20">
      <c r="A152" s="7" t="s">
        <v>188</v>
      </c>
      <c r="B152" s="51" t="s">
        <v>635</v>
      </c>
      <c r="C152" s="7" t="s">
        <v>485</v>
      </c>
      <c r="D152" s="36">
        <v>10</v>
      </c>
      <c r="E152" s="36">
        <v>10</v>
      </c>
      <c r="F152" s="36">
        <v>10</v>
      </c>
      <c r="G152" s="36">
        <v>10</v>
      </c>
      <c r="H152" s="36">
        <f>SUM('PACC - SNCC.F.053 (3)'!$D152:$G152)</f>
        <v>40</v>
      </c>
      <c r="I152" s="54">
        <v>6000</v>
      </c>
      <c r="J152" s="54">
        <f t="shared" si="5"/>
        <v>240000</v>
      </c>
      <c r="K152" s="9">
        <f>K151+Tabla13[[#This Row],[COSTO TOTAL UNITARIO ESTIMADO]]</f>
        <v>4675500</v>
      </c>
      <c r="L152" s="7" t="s">
        <v>20</v>
      </c>
      <c r="M152" s="7" t="s">
        <v>388</v>
      </c>
      <c r="N152" s="9"/>
      <c r="O152" s="7"/>
      <c r="T152" s="5" t="s">
        <v>135</v>
      </c>
    </row>
    <row r="153" spans="1:20">
      <c r="A153" s="7" t="s">
        <v>188</v>
      </c>
      <c r="B153" s="48" t="s">
        <v>632</v>
      </c>
      <c r="C153" s="7" t="s">
        <v>485</v>
      </c>
      <c r="D153" s="36">
        <v>10</v>
      </c>
      <c r="E153" s="36">
        <v>10</v>
      </c>
      <c r="F153" s="36">
        <v>10</v>
      </c>
      <c r="G153" s="36">
        <v>10</v>
      </c>
      <c r="H153" s="36">
        <f>SUM('PACC - SNCC.F.053 (3)'!$D153:$G153)</f>
        <v>40</v>
      </c>
      <c r="I153" s="54">
        <v>6000</v>
      </c>
      <c r="J153" s="54">
        <f t="shared" si="5"/>
        <v>240000</v>
      </c>
      <c r="K153" s="9">
        <f>K152+Tabla13[[#This Row],[COSTO TOTAL UNITARIO ESTIMADO]]</f>
        <v>4915500</v>
      </c>
      <c r="L153" s="7" t="s">
        <v>20</v>
      </c>
      <c r="M153" s="7" t="s">
        <v>388</v>
      </c>
      <c r="N153" s="9"/>
      <c r="O153" s="7"/>
      <c r="T153" s="5" t="s">
        <v>136</v>
      </c>
    </row>
    <row r="154" spans="1:20">
      <c r="A154" s="7" t="s">
        <v>188</v>
      </c>
      <c r="B154" s="51" t="s">
        <v>633</v>
      </c>
      <c r="C154" s="7" t="s">
        <v>485</v>
      </c>
      <c r="D154" s="36">
        <v>10</v>
      </c>
      <c r="E154" s="36">
        <v>10</v>
      </c>
      <c r="F154" s="36">
        <v>10</v>
      </c>
      <c r="G154" s="36">
        <v>10</v>
      </c>
      <c r="H154" s="36">
        <f>SUM('PACC - SNCC.F.053 (3)'!$D154:$G154)</f>
        <v>40</v>
      </c>
      <c r="I154" s="54">
        <v>6000</v>
      </c>
      <c r="J154" s="54">
        <f t="shared" si="5"/>
        <v>240000</v>
      </c>
      <c r="K154" s="9">
        <f>K153+Tabla13[[#This Row],[COSTO TOTAL UNITARIO ESTIMADO]]</f>
        <v>5155500</v>
      </c>
      <c r="L154" s="7" t="s">
        <v>20</v>
      </c>
      <c r="M154" s="7" t="s">
        <v>388</v>
      </c>
      <c r="N154" s="9"/>
      <c r="O154" s="7"/>
      <c r="T154" s="5" t="s">
        <v>137</v>
      </c>
    </row>
    <row r="155" spans="1:20">
      <c r="A155" s="7" t="s">
        <v>188</v>
      </c>
      <c r="B155" s="48" t="s">
        <v>634</v>
      </c>
      <c r="C155" s="7" t="s">
        <v>485</v>
      </c>
      <c r="D155" s="36">
        <v>18</v>
      </c>
      <c r="E155" s="36">
        <v>18</v>
      </c>
      <c r="F155" s="36">
        <v>18</v>
      </c>
      <c r="G155" s="36">
        <v>18</v>
      </c>
      <c r="H155" s="36">
        <v>6</v>
      </c>
      <c r="I155" s="54">
        <v>3150</v>
      </c>
      <c r="J155" s="54">
        <f t="shared" si="5"/>
        <v>18900</v>
      </c>
      <c r="K155" s="9">
        <f>K154+Tabla13[[#This Row],[COSTO TOTAL UNITARIO ESTIMADO]]</f>
        <v>5174400</v>
      </c>
      <c r="L155" s="7" t="s">
        <v>20</v>
      </c>
      <c r="M155" s="7" t="s">
        <v>388</v>
      </c>
      <c r="N155" s="9"/>
      <c r="O155" s="7"/>
      <c r="T155" s="5" t="s">
        <v>139</v>
      </c>
    </row>
    <row r="156" spans="1:20">
      <c r="A156" s="7" t="s">
        <v>188</v>
      </c>
      <c r="B156" s="51" t="s">
        <v>636</v>
      </c>
      <c r="C156" s="7" t="s">
        <v>485</v>
      </c>
      <c r="D156" s="36">
        <v>10</v>
      </c>
      <c r="E156" s="36">
        <v>10</v>
      </c>
      <c r="F156" s="36">
        <v>10</v>
      </c>
      <c r="G156" s="36">
        <v>10</v>
      </c>
      <c r="H156" s="36">
        <f>SUM('PACC - SNCC.F.053 (3)'!$D156:$G156)</f>
        <v>40</v>
      </c>
      <c r="I156" s="54">
        <v>1100</v>
      </c>
      <c r="J156" s="54">
        <f t="shared" si="5"/>
        <v>44000</v>
      </c>
      <c r="K156" s="9">
        <f>K155+Tabla13[[#This Row],[COSTO TOTAL UNITARIO ESTIMADO]]</f>
        <v>5218400</v>
      </c>
      <c r="L156" s="7" t="s">
        <v>20</v>
      </c>
      <c r="M156" s="7" t="s">
        <v>388</v>
      </c>
      <c r="N156" s="9"/>
      <c r="O156" s="7"/>
      <c r="T156" s="5" t="s">
        <v>141</v>
      </c>
    </row>
    <row r="157" spans="1:20" s="50" customFormat="1">
      <c r="A157" s="7" t="s">
        <v>188</v>
      </c>
      <c r="B157" s="48" t="s">
        <v>777</v>
      </c>
      <c r="C157" s="7" t="s">
        <v>485</v>
      </c>
      <c r="D157" s="36">
        <v>5</v>
      </c>
      <c r="E157" s="36">
        <v>5</v>
      </c>
      <c r="F157" s="36">
        <v>5</v>
      </c>
      <c r="G157" s="36">
        <v>5</v>
      </c>
      <c r="H157" s="36">
        <f>SUM('PACC - SNCC.F.053 (3)'!$D157:$G157)</f>
        <v>20</v>
      </c>
      <c r="I157" s="54">
        <v>3305</v>
      </c>
      <c r="J157" s="54">
        <f t="shared" si="5"/>
        <v>66100</v>
      </c>
      <c r="K157" s="9">
        <f>K156+Tabla13[[#This Row],[COSTO TOTAL UNITARIO ESTIMADO]]</f>
        <v>5284500</v>
      </c>
      <c r="L157" s="7" t="s">
        <v>20</v>
      </c>
      <c r="M157" s="7" t="s">
        <v>388</v>
      </c>
      <c r="N157" s="9"/>
      <c r="O157" s="7"/>
      <c r="T157" s="5"/>
    </row>
    <row r="158" spans="1:20" s="50" customFormat="1">
      <c r="A158" s="7" t="s">
        <v>188</v>
      </c>
      <c r="B158" s="51" t="s">
        <v>774</v>
      </c>
      <c r="C158" s="7" t="s">
        <v>485</v>
      </c>
      <c r="D158" s="36">
        <v>10</v>
      </c>
      <c r="E158" s="36">
        <v>10</v>
      </c>
      <c r="F158" s="36">
        <v>10</v>
      </c>
      <c r="G158" s="36">
        <v>10</v>
      </c>
      <c r="H158" s="36">
        <f>SUM('PACC - SNCC.F.053 (3)'!$D158:$G158)</f>
        <v>40</v>
      </c>
      <c r="I158" s="54">
        <v>905</v>
      </c>
      <c r="J158" s="54">
        <f t="shared" si="5"/>
        <v>36200</v>
      </c>
      <c r="K158" s="9">
        <f>K157+Tabla13[[#This Row],[COSTO TOTAL UNITARIO ESTIMADO]]</f>
        <v>5320700</v>
      </c>
      <c r="L158" s="7" t="s">
        <v>20</v>
      </c>
      <c r="M158" s="7" t="s">
        <v>388</v>
      </c>
      <c r="N158" s="9"/>
      <c r="O158" s="7"/>
      <c r="T158" s="5"/>
    </row>
    <row r="159" spans="1:20" s="50" customFormat="1">
      <c r="A159" s="7" t="s">
        <v>188</v>
      </c>
      <c r="B159" s="48" t="s">
        <v>776</v>
      </c>
      <c r="C159" s="7" t="s">
        <v>485</v>
      </c>
      <c r="D159" s="36">
        <v>12</v>
      </c>
      <c r="E159" s="36">
        <v>12</v>
      </c>
      <c r="F159" s="36">
        <v>12</v>
      </c>
      <c r="G159" s="36">
        <v>12</v>
      </c>
      <c r="H159" s="36">
        <f>SUM('PACC - SNCC.F.053 (3)'!$D159:$G159)</f>
        <v>48</v>
      </c>
      <c r="I159" s="54">
        <v>7250</v>
      </c>
      <c r="J159" s="54">
        <f t="shared" si="5"/>
        <v>348000</v>
      </c>
      <c r="K159" s="9">
        <f>K158+Tabla13[[#This Row],[COSTO TOTAL UNITARIO ESTIMADO]]</f>
        <v>5668700</v>
      </c>
      <c r="L159" s="7" t="s">
        <v>20</v>
      </c>
      <c r="M159" s="7" t="s">
        <v>388</v>
      </c>
      <c r="N159" s="9"/>
      <c r="O159" s="7"/>
      <c r="T159" s="5"/>
    </row>
    <row r="160" spans="1:20" s="50" customFormat="1">
      <c r="A160" s="7" t="s">
        <v>188</v>
      </c>
      <c r="B160" s="51" t="s">
        <v>775</v>
      </c>
      <c r="C160" s="7" t="s">
        <v>485</v>
      </c>
      <c r="D160" s="36">
        <v>10</v>
      </c>
      <c r="E160" s="36">
        <v>10</v>
      </c>
      <c r="F160" s="36">
        <v>10</v>
      </c>
      <c r="G160" s="36">
        <v>10</v>
      </c>
      <c r="H160" s="36">
        <f>SUM('PACC - SNCC.F.053 (3)'!$D160:$G160)</f>
        <v>40</v>
      </c>
      <c r="I160" s="54">
        <v>755</v>
      </c>
      <c r="J160" s="54">
        <f t="shared" si="5"/>
        <v>30200</v>
      </c>
      <c r="K160" s="9">
        <f>K159+Tabla13[[#This Row],[COSTO TOTAL UNITARIO ESTIMADO]]</f>
        <v>5698900</v>
      </c>
      <c r="L160" s="7" t="s">
        <v>20</v>
      </c>
      <c r="M160" s="7" t="s">
        <v>388</v>
      </c>
      <c r="N160" s="9"/>
      <c r="O160" s="7"/>
      <c r="T160" s="5"/>
    </row>
    <row r="161" spans="1:20" s="50" customFormat="1">
      <c r="A161" s="7" t="s">
        <v>188</v>
      </c>
      <c r="B161" s="48" t="s">
        <v>778</v>
      </c>
      <c r="C161" s="7" t="s">
        <v>485</v>
      </c>
      <c r="D161" s="36">
        <v>6</v>
      </c>
      <c r="E161" s="36">
        <v>6</v>
      </c>
      <c r="F161" s="36">
        <v>6</v>
      </c>
      <c r="G161" s="36">
        <v>6</v>
      </c>
      <c r="H161" s="36">
        <f>SUM('PACC - SNCC.F.053 (3)'!$D161:$G161)</f>
        <v>24</v>
      </c>
      <c r="I161" s="54">
        <v>3250</v>
      </c>
      <c r="J161" s="54">
        <f t="shared" si="5"/>
        <v>78000</v>
      </c>
      <c r="K161" s="9">
        <f>K160+Tabla13[[#This Row],[COSTO TOTAL UNITARIO ESTIMADO]]</f>
        <v>5776900</v>
      </c>
      <c r="L161" s="7" t="s">
        <v>20</v>
      </c>
      <c r="M161" s="7" t="s">
        <v>388</v>
      </c>
      <c r="N161" s="9"/>
      <c r="O161" s="7"/>
      <c r="T161" s="5"/>
    </row>
    <row r="162" spans="1:20" s="50" customFormat="1">
      <c r="A162" s="7" t="s">
        <v>188</v>
      </c>
      <c r="B162" s="51" t="s">
        <v>779</v>
      </c>
      <c r="C162" s="7" t="s">
        <v>485</v>
      </c>
      <c r="D162" s="36">
        <v>10</v>
      </c>
      <c r="E162" s="36">
        <v>10</v>
      </c>
      <c r="F162" s="36">
        <v>10</v>
      </c>
      <c r="G162" s="36">
        <v>10</v>
      </c>
      <c r="H162" s="36">
        <f>SUM('PACC - SNCC.F.053 (3)'!$D162:$G162)</f>
        <v>40</v>
      </c>
      <c r="I162" s="54">
        <v>7550</v>
      </c>
      <c r="J162" s="54">
        <f t="shared" si="5"/>
        <v>302000</v>
      </c>
      <c r="K162" s="9">
        <f>K161+Tabla13[[#This Row],[COSTO TOTAL UNITARIO ESTIMADO]]</f>
        <v>6078900</v>
      </c>
      <c r="L162" s="7" t="s">
        <v>20</v>
      </c>
      <c r="M162" s="7" t="s">
        <v>388</v>
      </c>
      <c r="N162" s="9"/>
      <c r="O162" s="7"/>
      <c r="T162" s="5"/>
    </row>
    <row r="163" spans="1:20" s="50" customFormat="1">
      <c r="A163" s="7" t="s">
        <v>188</v>
      </c>
      <c r="B163" s="48" t="s">
        <v>780</v>
      </c>
      <c r="C163" s="7" t="s">
        <v>485</v>
      </c>
      <c r="D163" s="36">
        <v>10</v>
      </c>
      <c r="E163" s="36">
        <v>10</v>
      </c>
      <c r="F163" s="36">
        <v>10</v>
      </c>
      <c r="G163" s="36">
        <v>10</v>
      </c>
      <c r="H163" s="36">
        <f>SUM('PACC - SNCC.F.053 (3)'!$D163:$G163)</f>
        <v>40</v>
      </c>
      <c r="I163" s="54">
        <v>3820</v>
      </c>
      <c r="J163" s="54">
        <f t="shared" si="5"/>
        <v>152800</v>
      </c>
      <c r="K163" s="9">
        <f>K162+Tabla13[[#This Row],[COSTO TOTAL UNITARIO ESTIMADO]]</f>
        <v>6231700</v>
      </c>
      <c r="L163" s="7" t="s">
        <v>20</v>
      </c>
      <c r="M163" s="7" t="s">
        <v>388</v>
      </c>
      <c r="N163" s="9"/>
      <c r="O163" s="7"/>
      <c r="T163" s="5"/>
    </row>
    <row r="164" spans="1:20" s="50" customFormat="1">
      <c r="A164" s="7" t="s">
        <v>188</v>
      </c>
      <c r="B164" s="51" t="s">
        <v>781</v>
      </c>
      <c r="C164" s="7" t="s">
        <v>485</v>
      </c>
      <c r="D164" s="36">
        <v>10</v>
      </c>
      <c r="E164" s="36">
        <v>10</v>
      </c>
      <c r="F164" s="36">
        <v>10</v>
      </c>
      <c r="G164" s="36">
        <v>10</v>
      </c>
      <c r="H164" s="36">
        <f>SUM('PACC - SNCC.F.053 (3)'!$D164:$G164)</f>
        <v>40</v>
      </c>
      <c r="I164" s="54">
        <v>5325</v>
      </c>
      <c r="J164" s="54">
        <f t="shared" si="5"/>
        <v>213000</v>
      </c>
      <c r="K164" s="9">
        <f>K163+Tabla13[[#This Row],[COSTO TOTAL UNITARIO ESTIMADO]]</f>
        <v>6444700</v>
      </c>
      <c r="L164" s="7" t="s">
        <v>20</v>
      </c>
      <c r="M164" s="7" t="s">
        <v>388</v>
      </c>
      <c r="N164" s="9"/>
      <c r="O164" s="7"/>
      <c r="T164" s="5"/>
    </row>
    <row r="165" spans="1:20" s="50" customFormat="1">
      <c r="A165" s="7" t="s">
        <v>188</v>
      </c>
      <c r="B165" s="48" t="s">
        <v>782</v>
      </c>
      <c r="C165" s="7" t="s">
        <v>485</v>
      </c>
      <c r="D165" s="36">
        <v>10</v>
      </c>
      <c r="E165" s="36">
        <v>10</v>
      </c>
      <c r="F165" s="36">
        <v>10</v>
      </c>
      <c r="G165" s="36">
        <v>10</v>
      </c>
      <c r="H165" s="36">
        <f>SUM('PACC - SNCC.F.053 (3)'!$D165:$G165)</f>
        <v>40</v>
      </c>
      <c r="I165" s="54">
        <v>5325</v>
      </c>
      <c r="J165" s="54">
        <f t="shared" si="5"/>
        <v>213000</v>
      </c>
      <c r="K165" s="9">
        <f>K164+Tabla13[[#This Row],[COSTO TOTAL UNITARIO ESTIMADO]]</f>
        <v>6657700</v>
      </c>
      <c r="L165" s="7" t="s">
        <v>20</v>
      </c>
      <c r="M165" s="7" t="s">
        <v>388</v>
      </c>
      <c r="N165" s="9"/>
      <c r="O165" s="7"/>
      <c r="T165" s="5"/>
    </row>
    <row r="166" spans="1:20" s="50" customFormat="1">
      <c r="A166" s="7" t="s">
        <v>188</v>
      </c>
      <c r="B166" s="51" t="s">
        <v>783</v>
      </c>
      <c r="C166" s="7" t="s">
        <v>485</v>
      </c>
      <c r="D166" s="36">
        <v>10</v>
      </c>
      <c r="E166" s="36">
        <v>10</v>
      </c>
      <c r="F166" s="36">
        <v>10</v>
      </c>
      <c r="G166" s="36">
        <v>10</v>
      </c>
      <c r="H166" s="36">
        <f>SUM('PACC - SNCC.F.053 (3)'!$D166:$G166)</f>
        <v>40</v>
      </c>
      <c r="I166" s="54">
        <v>5325</v>
      </c>
      <c r="J166" s="54">
        <f t="shared" si="5"/>
        <v>213000</v>
      </c>
      <c r="K166" s="9">
        <f>K165+Tabla13[[#This Row],[COSTO TOTAL UNITARIO ESTIMADO]]</f>
        <v>6870700</v>
      </c>
      <c r="L166" s="7" t="s">
        <v>20</v>
      </c>
      <c r="M166" s="7" t="s">
        <v>388</v>
      </c>
      <c r="N166" s="9"/>
      <c r="O166" s="7"/>
      <c r="T166" s="5"/>
    </row>
    <row r="167" spans="1:20">
      <c r="A167" s="7" t="s">
        <v>188</v>
      </c>
      <c r="B167" s="48" t="s">
        <v>637</v>
      </c>
      <c r="C167" s="7" t="s">
        <v>485</v>
      </c>
      <c r="D167" s="36">
        <v>30</v>
      </c>
      <c r="E167" s="36">
        <v>30</v>
      </c>
      <c r="F167" s="36">
        <v>30</v>
      </c>
      <c r="G167" s="36">
        <v>30</v>
      </c>
      <c r="H167" s="36">
        <f>SUM('PACC - SNCC.F.053 (3)'!$D167:$G167)</f>
        <v>120</v>
      </c>
      <c r="I167" s="54">
        <v>3000</v>
      </c>
      <c r="J167" s="54">
        <f t="shared" si="5"/>
        <v>360000</v>
      </c>
      <c r="K167" s="9">
        <f>K166+Tabla13[[#This Row],[COSTO TOTAL UNITARIO ESTIMADO]]</f>
        <v>7230700</v>
      </c>
      <c r="L167" s="7" t="s">
        <v>20</v>
      </c>
      <c r="M167" s="7" t="s">
        <v>388</v>
      </c>
      <c r="N167" s="9"/>
      <c r="O167" s="7"/>
      <c r="T167" s="5" t="s">
        <v>142</v>
      </c>
    </row>
    <row r="168" spans="1:20">
      <c r="A168" s="7" t="s">
        <v>188</v>
      </c>
      <c r="B168" s="51" t="s">
        <v>768</v>
      </c>
      <c r="C168" s="7" t="s">
        <v>494</v>
      </c>
      <c r="D168" s="36">
        <v>30</v>
      </c>
      <c r="E168" s="36">
        <v>30</v>
      </c>
      <c r="F168" s="36">
        <v>30</v>
      </c>
      <c r="G168" s="36">
        <v>30</v>
      </c>
      <c r="H168" s="36">
        <f>SUM('PACC - SNCC.F.053 (3)'!$D168:$G168)</f>
        <v>120</v>
      </c>
      <c r="I168" s="54">
        <v>700</v>
      </c>
      <c r="J168" s="54">
        <f t="shared" si="5"/>
        <v>84000</v>
      </c>
      <c r="K168" s="9">
        <f>K167+Tabla13[[#This Row],[COSTO TOTAL UNITARIO ESTIMADO]]</f>
        <v>7314700</v>
      </c>
      <c r="L168" s="7" t="s">
        <v>20</v>
      </c>
      <c r="M168" s="7" t="s">
        <v>388</v>
      </c>
      <c r="N168" s="9"/>
      <c r="O168" s="7"/>
      <c r="T168" s="5" t="s">
        <v>144</v>
      </c>
    </row>
    <row r="169" spans="1:20">
      <c r="A169" s="7" t="s">
        <v>188</v>
      </c>
      <c r="B169" s="48" t="s">
        <v>638</v>
      </c>
      <c r="C169" s="7" t="s">
        <v>485</v>
      </c>
      <c r="D169" s="36">
        <v>40</v>
      </c>
      <c r="E169" s="36">
        <v>40</v>
      </c>
      <c r="F169" s="36">
        <v>40</v>
      </c>
      <c r="G169" s="36">
        <v>40</v>
      </c>
      <c r="H169" s="36">
        <f>SUM('PACC - SNCC.F.053 (3)'!$D169:$G169)</f>
        <v>160</v>
      </c>
      <c r="I169" s="54">
        <v>3900</v>
      </c>
      <c r="J169" s="54">
        <f t="shared" si="5"/>
        <v>624000</v>
      </c>
      <c r="K169" s="9">
        <f>K168+Tabla13[[#This Row],[COSTO TOTAL UNITARIO ESTIMADO]]</f>
        <v>7938700</v>
      </c>
      <c r="L169" s="7" t="s">
        <v>20</v>
      </c>
      <c r="M169" s="7" t="s">
        <v>388</v>
      </c>
      <c r="N169" s="9"/>
      <c r="O169" s="7"/>
      <c r="T169" s="5" t="s">
        <v>146</v>
      </c>
    </row>
    <row r="170" spans="1:20">
      <c r="A170" s="7" t="s">
        <v>188</v>
      </c>
      <c r="B170" s="51" t="s">
        <v>639</v>
      </c>
      <c r="C170" s="7" t="s">
        <v>485</v>
      </c>
      <c r="D170" s="36">
        <v>20</v>
      </c>
      <c r="E170" s="36">
        <v>20</v>
      </c>
      <c r="F170" s="36">
        <v>20</v>
      </c>
      <c r="G170" s="36">
        <v>20</v>
      </c>
      <c r="H170" s="36">
        <f>SUM('PACC - SNCC.F.053 (3)'!$D170:$G170)</f>
        <v>80</v>
      </c>
      <c r="I170" s="54">
        <v>7000</v>
      </c>
      <c r="J170" s="54">
        <f t="shared" si="5"/>
        <v>560000</v>
      </c>
      <c r="K170" s="9">
        <f>K169+Tabla13[[#This Row],[COSTO TOTAL UNITARIO ESTIMADO]]</f>
        <v>8498700</v>
      </c>
      <c r="L170" s="7" t="s">
        <v>20</v>
      </c>
      <c r="M170" s="7" t="s">
        <v>388</v>
      </c>
      <c r="N170" s="9"/>
      <c r="O170" s="7"/>
      <c r="T170" s="5" t="s">
        <v>154</v>
      </c>
    </row>
    <row r="171" spans="1:20">
      <c r="A171" s="7" t="s">
        <v>188</v>
      </c>
      <c r="B171" s="49" t="s">
        <v>767</v>
      </c>
      <c r="C171" s="28" t="s">
        <v>485</v>
      </c>
      <c r="D171" s="38">
        <v>10</v>
      </c>
      <c r="E171" s="38">
        <v>10</v>
      </c>
      <c r="F171" s="38">
        <v>10</v>
      </c>
      <c r="G171" s="38">
        <v>10</v>
      </c>
      <c r="H171" s="38">
        <f>SUM('PACC - SNCC.F.053 (3)'!$D171:$G171)</f>
        <v>40</v>
      </c>
      <c r="I171" s="56">
        <v>6100</v>
      </c>
      <c r="J171" s="54">
        <f t="shared" si="5"/>
        <v>244000</v>
      </c>
      <c r="K171" s="9">
        <f>K170+Tabla13[[#This Row],[COSTO TOTAL UNITARIO ESTIMADO]]</f>
        <v>8742700</v>
      </c>
      <c r="L171" s="7" t="s">
        <v>20</v>
      </c>
      <c r="M171" s="7" t="s">
        <v>388</v>
      </c>
      <c r="N171" s="29"/>
      <c r="O171" s="30"/>
      <c r="T171" s="5" t="s">
        <v>175</v>
      </c>
    </row>
    <row r="172" spans="1:20">
      <c r="A172" s="7" t="s">
        <v>188</v>
      </c>
      <c r="B172" s="52" t="s">
        <v>758</v>
      </c>
      <c r="C172" s="28" t="s">
        <v>485</v>
      </c>
      <c r="D172" s="38">
        <v>15</v>
      </c>
      <c r="E172" s="38">
        <v>15</v>
      </c>
      <c r="F172" s="38">
        <v>15</v>
      </c>
      <c r="G172" s="38">
        <v>15</v>
      </c>
      <c r="H172" s="38">
        <f>SUM('PACC - SNCC.F.053 (3)'!$D172:$G172)</f>
        <v>60</v>
      </c>
      <c r="I172" s="56">
        <v>7900</v>
      </c>
      <c r="J172" s="54">
        <f t="shared" si="5"/>
        <v>474000</v>
      </c>
      <c r="K172" s="9">
        <f>K171+Tabla13[[#This Row],[COSTO TOTAL UNITARIO ESTIMADO]]</f>
        <v>9216700</v>
      </c>
      <c r="L172" s="7" t="s">
        <v>20</v>
      </c>
      <c r="M172" s="7" t="s">
        <v>388</v>
      </c>
      <c r="N172" s="29"/>
      <c r="O172" s="30"/>
      <c r="T172" s="5" t="s">
        <v>185</v>
      </c>
    </row>
    <row r="173" spans="1:20">
      <c r="A173" s="7" t="s">
        <v>188</v>
      </c>
      <c r="B173" s="49" t="s">
        <v>640</v>
      </c>
      <c r="C173" s="28" t="s">
        <v>485</v>
      </c>
      <c r="D173" s="38">
        <v>15</v>
      </c>
      <c r="E173" s="38">
        <v>15</v>
      </c>
      <c r="F173" s="38">
        <v>15</v>
      </c>
      <c r="G173" s="38">
        <v>15</v>
      </c>
      <c r="H173" s="38">
        <f>SUM('PACC - SNCC.F.053 (3)'!$D173:$G173)</f>
        <v>60</v>
      </c>
      <c r="I173" s="56">
        <v>11200</v>
      </c>
      <c r="J173" s="54">
        <f t="shared" si="5"/>
        <v>672000</v>
      </c>
      <c r="K173" s="9">
        <f>K172+Tabla13[[#This Row],[COSTO TOTAL UNITARIO ESTIMADO]]</f>
        <v>9888700</v>
      </c>
      <c r="L173" s="7" t="s">
        <v>20</v>
      </c>
      <c r="M173" s="7" t="s">
        <v>388</v>
      </c>
      <c r="N173" s="29"/>
      <c r="O173" s="30"/>
      <c r="T173" s="5" t="s">
        <v>186</v>
      </c>
    </row>
    <row r="174" spans="1:20">
      <c r="A174" s="7" t="s">
        <v>188</v>
      </c>
      <c r="B174" s="52" t="s">
        <v>641</v>
      </c>
      <c r="C174" s="28" t="s">
        <v>485</v>
      </c>
      <c r="D174" s="38">
        <v>15</v>
      </c>
      <c r="E174" s="38">
        <v>15</v>
      </c>
      <c r="F174" s="38">
        <v>15</v>
      </c>
      <c r="G174" s="38">
        <v>15</v>
      </c>
      <c r="H174" s="38">
        <f>SUM('PACC - SNCC.F.053 (3)'!$D174:$G174)</f>
        <v>60</v>
      </c>
      <c r="I174" s="56">
        <v>11200</v>
      </c>
      <c r="J174" s="54">
        <f t="shared" si="5"/>
        <v>672000</v>
      </c>
      <c r="K174" s="9">
        <f>K173+Tabla13[[#This Row],[COSTO TOTAL UNITARIO ESTIMADO]]</f>
        <v>10560700</v>
      </c>
      <c r="L174" s="7" t="s">
        <v>20</v>
      </c>
      <c r="M174" s="7" t="s">
        <v>388</v>
      </c>
      <c r="N174" s="29"/>
      <c r="O174" s="30"/>
      <c r="T174" s="5" t="s">
        <v>187</v>
      </c>
    </row>
    <row r="175" spans="1:20">
      <c r="A175" s="7" t="s">
        <v>188</v>
      </c>
      <c r="B175" s="49" t="s">
        <v>642</v>
      </c>
      <c r="C175" s="28" t="s">
        <v>485</v>
      </c>
      <c r="D175" s="38">
        <v>15</v>
      </c>
      <c r="E175" s="38">
        <v>15</v>
      </c>
      <c r="F175" s="38">
        <v>15</v>
      </c>
      <c r="G175" s="38">
        <v>15</v>
      </c>
      <c r="H175" s="38">
        <f>SUM('PACC - SNCC.F.053 (3)'!$D175:$G175)</f>
        <v>60</v>
      </c>
      <c r="I175" s="56">
        <v>11200</v>
      </c>
      <c r="J175" s="54">
        <f t="shared" si="5"/>
        <v>672000</v>
      </c>
      <c r="K175" s="9">
        <f>K174+Tabla13[[#This Row],[COSTO TOTAL UNITARIO ESTIMADO]]</f>
        <v>11232700</v>
      </c>
      <c r="L175" s="7" t="s">
        <v>20</v>
      </c>
      <c r="M175" s="7" t="s">
        <v>388</v>
      </c>
      <c r="N175" s="29"/>
      <c r="O175" s="30"/>
      <c r="T175" s="5" t="s">
        <v>188</v>
      </c>
    </row>
    <row r="176" spans="1:20" s="31" customFormat="1">
      <c r="A176" s="7" t="s">
        <v>188</v>
      </c>
      <c r="B176" s="52" t="s">
        <v>765</v>
      </c>
      <c r="C176" s="28" t="s">
        <v>485</v>
      </c>
      <c r="D176" s="38">
        <v>10</v>
      </c>
      <c r="E176" s="38">
        <v>10</v>
      </c>
      <c r="F176" s="38">
        <v>10</v>
      </c>
      <c r="G176" s="38">
        <v>10</v>
      </c>
      <c r="H176" s="38">
        <f>SUM('PACC - SNCC.F.053 (3)'!$D176:$G176)</f>
        <v>40</v>
      </c>
      <c r="I176" s="56">
        <v>1300</v>
      </c>
      <c r="J176" s="54">
        <f t="shared" si="5"/>
        <v>52000</v>
      </c>
      <c r="K176" s="9">
        <f>K175+Tabla13[[#This Row],[COSTO TOTAL UNITARIO ESTIMADO]]</f>
        <v>11284700</v>
      </c>
      <c r="L176" s="7" t="s">
        <v>20</v>
      </c>
      <c r="M176" s="7" t="s">
        <v>388</v>
      </c>
      <c r="N176" s="29"/>
      <c r="O176" s="30"/>
      <c r="T176" s="5"/>
    </row>
    <row r="177" spans="1:20">
      <c r="A177" s="7" t="s">
        <v>188</v>
      </c>
      <c r="B177" s="49" t="s">
        <v>643</v>
      </c>
      <c r="C177" s="28" t="s">
        <v>485</v>
      </c>
      <c r="D177" s="38">
        <v>20</v>
      </c>
      <c r="E177" s="38">
        <v>20</v>
      </c>
      <c r="F177" s="38">
        <v>20</v>
      </c>
      <c r="G177" s="38">
        <v>20</v>
      </c>
      <c r="H177" s="38">
        <f>SUM('PACC - SNCC.F.053 (3)'!$D177:$G177)</f>
        <v>80</v>
      </c>
      <c r="I177" s="56">
        <v>3025</v>
      </c>
      <c r="J177" s="54">
        <f t="shared" si="5"/>
        <v>242000</v>
      </c>
      <c r="K177" s="9">
        <f>K176+Tabla13[[#This Row],[COSTO TOTAL UNITARIO ESTIMADO]]</f>
        <v>11526700</v>
      </c>
      <c r="L177" s="7" t="s">
        <v>20</v>
      </c>
      <c r="M177" s="7" t="s">
        <v>388</v>
      </c>
      <c r="N177" s="29"/>
      <c r="O177" s="30"/>
      <c r="T177" s="5" t="s">
        <v>192</v>
      </c>
    </row>
    <row r="178" spans="1:20">
      <c r="A178" s="7" t="s">
        <v>188</v>
      </c>
      <c r="B178" s="52" t="s">
        <v>763</v>
      </c>
      <c r="C178" s="28" t="s">
        <v>485</v>
      </c>
      <c r="D178" s="38">
        <v>15</v>
      </c>
      <c r="E178" s="38">
        <v>15</v>
      </c>
      <c r="F178" s="38">
        <v>15</v>
      </c>
      <c r="G178" s="38">
        <v>15</v>
      </c>
      <c r="H178" s="38">
        <f>SUM('PACC - SNCC.F.053 (3)'!$D178:$G178)</f>
        <v>60</v>
      </c>
      <c r="I178" s="56">
        <v>975</v>
      </c>
      <c r="J178" s="54">
        <f t="shared" si="5"/>
        <v>58500</v>
      </c>
      <c r="K178" s="9">
        <f>K177+Tabla13[[#This Row],[COSTO TOTAL UNITARIO ESTIMADO]]</f>
        <v>11585200</v>
      </c>
      <c r="L178" s="7" t="s">
        <v>20</v>
      </c>
      <c r="M178" s="7" t="s">
        <v>388</v>
      </c>
      <c r="N178" s="29"/>
      <c r="O178" s="30"/>
      <c r="T178" s="5" t="s">
        <v>194</v>
      </c>
    </row>
    <row r="179" spans="1:20">
      <c r="A179" s="7" t="s">
        <v>188</v>
      </c>
      <c r="B179" s="49" t="s">
        <v>644</v>
      </c>
      <c r="C179" s="28" t="s">
        <v>485</v>
      </c>
      <c r="D179" s="38">
        <v>10</v>
      </c>
      <c r="E179" s="38">
        <v>10</v>
      </c>
      <c r="F179" s="38">
        <v>10</v>
      </c>
      <c r="G179" s="38">
        <v>10</v>
      </c>
      <c r="H179" s="38">
        <f>SUM('PACC - SNCC.F.053 (3)'!$D179:$G179)</f>
        <v>40</v>
      </c>
      <c r="I179" s="56">
        <v>2235</v>
      </c>
      <c r="J179" s="54">
        <f t="shared" si="5"/>
        <v>89400</v>
      </c>
      <c r="K179" s="9">
        <f>K178+Tabla13[[#This Row],[COSTO TOTAL UNITARIO ESTIMADO]]</f>
        <v>11674600</v>
      </c>
      <c r="L179" s="7" t="s">
        <v>20</v>
      </c>
      <c r="M179" s="7" t="s">
        <v>388</v>
      </c>
      <c r="N179" s="29"/>
      <c r="O179" s="30"/>
      <c r="T179" s="5" t="s">
        <v>196</v>
      </c>
    </row>
    <row r="180" spans="1:20">
      <c r="A180" s="7" t="s">
        <v>188</v>
      </c>
      <c r="B180" s="52" t="s">
        <v>645</v>
      </c>
      <c r="C180" s="28" t="s">
        <v>485</v>
      </c>
      <c r="D180" s="38">
        <v>10</v>
      </c>
      <c r="E180" s="38">
        <v>10</v>
      </c>
      <c r="F180" s="38">
        <v>10</v>
      </c>
      <c r="G180" s="38">
        <v>10</v>
      </c>
      <c r="H180" s="38">
        <f>SUM('PACC - SNCC.F.053 (3)'!$D180:$G180)</f>
        <v>40</v>
      </c>
      <c r="I180" s="56">
        <v>2810</v>
      </c>
      <c r="J180" s="54">
        <f t="shared" si="5"/>
        <v>112400</v>
      </c>
      <c r="K180" s="9">
        <f>K179+Tabla13[[#This Row],[COSTO TOTAL UNITARIO ESTIMADO]]</f>
        <v>11787000</v>
      </c>
      <c r="L180" s="7" t="s">
        <v>20</v>
      </c>
      <c r="M180" s="7" t="s">
        <v>388</v>
      </c>
      <c r="N180" s="29"/>
      <c r="O180" s="30"/>
      <c r="T180" s="5" t="s">
        <v>197</v>
      </c>
    </row>
    <row r="181" spans="1:20">
      <c r="A181" s="7" t="s">
        <v>188</v>
      </c>
      <c r="B181" s="49" t="s">
        <v>646</v>
      </c>
      <c r="C181" s="28" t="s">
        <v>485</v>
      </c>
      <c r="D181" s="38">
        <v>10</v>
      </c>
      <c r="E181" s="38">
        <v>10</v>
      </c>
      <c r="F181" s="38">
        <v>10</v>
      </c>
      <c r="G181" s="38">
        <v>10</v>
      </c>
      <c r="H181" s="38">
        <f>SUM('PACC - SNCC.F.053 (3)'!$D181:$G181)</f>
        <v>40</v>
      </c>
      <c r="I181" s="56">
        <v>3405</v>
      </c>
      <c r="J181" s="54">
        <f t="shared" si="5"/>
        <v>136200</v>
      </c>
      <c r="K181" s="9">
        <f>K180+Tabla13[[#This Row],[COSTO TOTAL UNITARIO ESTIMADO]]</f>
        <v>11923200</v>
      </c>
      <c r="L181" s="7" t="s">
        <v>20</v>
      </c>
      <c r="M181" s="7" t="s">
        <v>388</v>
      </c>
      <c r="N181" s="29"/>
      <c r="O181" s="30"/>
      <c r="T181" s="5" t="s">
        <v>198</v>
      </c>
    </row>
    <row r="182" spans="1:20">
      <c r="A182" s="7" t="s">
        <v>188</v>
      </c>
      <c r="B182" s="52" t="s">
        <v>647</v>
      </c>
      <c r="C182" s="28" t="s">
        <v>485</v>
      </c>
      <c r="D182" s="38">
        <v>10</v>
      </c>
      <c r="E182" s="38">
        <v>10</v>
      </c>
      <c r="F182" s="38">
        <v>10</v>
      </c>
      <c r="G182" s="38">
        <v>10</v>
      </c>
      <c r="H182" s="38">
        <f>SUM('PACC - SNCC.F.053 (3)'!$D182:$G182)</f>
        <v>40</v>
      </c>
      <c r="I182" s="56">
        <v>3110</v>
      </c>
      <c r="J182" s="54">
        <f t="shared" si="5"/>
        <v>124400</v>
      </c>
      <c r="K182" s="9">
        <f>K181+Tabla13[[#This Row],[COSTO TOTAL UNITARIO ESTIMADO]]</f>
        <v>12047600</v>
      </c>
      <c r="L182" s="7" t="s">
        <v>20</v>
      </c>
      <c r="M182" s="7" t="s">
        <v>388</v>
      </c>
      <c r="N182" s="29"/>
      <c r="O182" s="30"/>
      <c r="T182" s="5" t="s">
        <v>199</v>
      </c>
    </row>
    <row r="183" spans="1:20">
      <c r="A183" s="7" t="s">
        <v>188</v>
      </c>
      <c r="B183" s="49" t="s">
        <v>648</v>
      </c>
      <c r="C183" s="28" t="s">
        <v>485</v>
      </c>
      <c r="D183" s="38">
        <v>10</v>
      </c>
      <c r="E183" s="38">
        <v>10</v>
      </c>
      <c r="F183" s="38">
        <v>10</v>
      </c>
      <c r="G183" s="38">
        <v>10</v>
      </c>
      <c r="H183" s="38">
        <f>SUM('PACC - SNCC.F.053 (3)'!$D183:$G183)</f>
        <v>40</v>
      </c>
      <c r="I183" s="56">
        <v>3110</v>
      </c>
      <c r="J183" s="54">
        <f t="shared" si="5"/>
        <v>124400</v>
      </c>
      <c r="K183" s="9">
        <f>K182+Tabla13[[#This Row],[COSTO TOTAL UNITARIO ESTIMADO]]</f>
        <v>12172000</v>
      </c>
      <c r="L183" s="7" t="s">
        <v>20</v>
      </c>
      <c r="M183" s="7" t="s">
        <v>388</v>
      </c>
      <c r="N183" s="29"/>
      <c r="O183" s="30"/>
      <c r="T183" s="5" t="s">
        <v>200</v>
      </c>
    </row>
    <row r="184" spans="1:20">
      <c r="A184" s="7" t="s">
        <v>188</v>
      </c>
      <c r="B184" s="52" t="s">
        <v>649</v>
      </c>
      <c r="C184" s="28" t="s">
        <v>485</v>
      </c>
      <c r="D184" s="38">
        <v>10</v>
      </c>
      <c r="E184" s="38">
        <v>10</v>
      </c>
      <c r="F184" s="38">
        <v>10</v>
      </c>
      <c r="G184" s="38">
        <v>10</v>
      </c>
      <c r="H184" s="38">
        <f>SUM('PACC - SNCC.F.053 (3)'!$D184:$G184)</f>
        <v>40</v>
      </c>
      <c r="I184" s="56">
        <v>3110</v>
      </c>
      <c r="J184" s="54">
        <f t="shared" si="5"/>
        <v>124400</v>
      </c>
      <c r="K184" s="9">
        <f>K183+Tabla13[[#This Row],[COSTO TOTAL UNITARIO ESTIMADO]]</f>
        <v>12296400</v>
      </c>
      <c r="L184" s="7" t="s">
        <v>20</v>
      </c>
      <c r="M184" s="7" t="s">
        <v>388</v>
      </c>
      <c r="N184" s="29"/>
      <c r="O184" s="30"/>
      <c r="T184" s="5" t="s">
        <v>201</v>
      </c>
    </row>
    <row r="185" spans="1:20" s="27" customFormat="1">
      <c r="A185" s="7" t="s">
        <v>188</v>
      </c>
      <c r="B185" s="49" t="s">
        <v>766</v>
      </c>
      <c r="C185" s="28" t="s">
        <v>485</v>
      </c>
      <c r="D185" s="38">
        <v>30</v>
      </c>
      <c r="E185" s="38">
        <v>30</v>
      </c>
      <c r="F185" s="38">
        <v>30</v>
      </c>
      <c r="G185" s="38">
        <v>30</v>
      </c>
      <c r="H185" s="38">
        <f>SUM('PACC - SNCC.F.053 (3)'!$D185:$G185)</f>
        <v>120</v>
      </c>
      <c r="I185" s="56">
        <v>910</v>
      </c>
      <c r="J185" s="54">
        <f t="shared" si="5"/>
        <v>109200</v>
      </c>
      <c r="K185" s="9">
        <f>K184+Tabla13[[#This Row],[COSTO TOTAL UNITARIO ESTIMADO]]</f>
        <v>12405600</v>
      </c>
      <c r="L185" s="7" t="s">
        <v>20</v>
      </c>
      <c r="M185" s="7" t="s">
        <v>388</v>
      </c>
      <c r="N185" s="29"/>
      <c r="O185" s="30"/>
      <c r="T185" s="5"/>
    </row>
    <row r="186" spans="1:20" s="50" customFormat="1">
      <c r="A186" s="7" t="s">
        <v>188</v>
      </c>
      <c r="B186" s="59" t="s">
        <v>784</v>
      </c>
      <c r="C186" s="13" t="s">
        <v>485</v>
      </c>
      <c r="D186" s="38">
        <v>5</v>
      </c>
      <c r="E186" s="38">
        <v>5</v>
      </c>
      <c r="F186" s="38">
        <v>5</v>
      </c>
      <c r="G186" s="38">
        <v>5</v>
      </c>
      <c r="H186" s="38">
        <f>SUM('PACC - SNCC.F.053 (3)'!$D186:$G186)</f>
        <v>20</v>
      </c>
      <c r="I186" s="56">
        <v>755</v>
      </c>
      <c r="J186" s="54">
        <f t="shared" si="5"/>
        <v>15100</v>
      </c>
      <c r="K186" s="9">
        <f>K185+Tabla13[[#This Row],[COSTO TOTAL UNITARIO ESTIMADO]]</f>
        <v>12420700</v>
      </c>
      <c r="L186" s="7" t="s">
        <v>20</v>
      </c>
      <c r="M186" s="7" t="s">
        <v>388</v>
      </c>
      <c r="N186" s="29"/>
      <c r="O186" s="30"/>
      <c r="T186" s="5"/>
    </row>
    <row r="187" spans="1:20" s="50" customFormat="1">
      <c r="A187" s="7" t="s">
        <v>188</v>
      </c>
      <c r="B187" s="60" t="s">
        <v>785</v>
      </c>
      <c r="C187" s="13" t="s">
        <v>485</v>
      </c>
      <c r="D187" s="38">
        <v>5</v>
      </c>
      <c r="E187" s="38">
        <v>5</v>
      </c>
      <c r="F187" s="38">
        <v>5</v>
      </c>
      <c r="G187" s="38">
        <v>5</v>
      </c>
      <c r="H187" s="38">
        <f>SUM('PACC - SNCC.F.053 (3)'!$D187:$G187)</f>
        <v>20</v>
      </c>
      <c r="I187" s="56">
        <v>925</v>
      </c>
      <c r="J187" s="54">
        <f t="shared" si="5"/>
        <v>18500</v>
      </c>
      <c r="K187" s="9">
        <f>K186+Tabla13[[#This Row],[COSTO TOTAL UNITARIO ESTIMADO]]</f>
        <v>12439200</v>
      </c>
      <c r="L187" s="7" t="s">
        <v>20</v>
      </c>
      <c r="M187" s="7" t="s">
        <v>388</v>
      </c>
      <c r="N187" s="29"/>
      <c r="O187" s="30"/>
      <c r="T187" s="5"/>
    </row>
    <row r="188" spans="1:20" s="31" customFormat="1">
      <c r="A188" s="7" t="s">
        <v>650</v>
      </c>
      <c r="B188" s="52" t="s">
        <v>759</v>
      </c>
      <c r="C188" s="28" t="s">
        <v>485</v>
      </c>
      <c r="D188" s="38">
        <v>15</v>
      </c>
      <c r="E188" s="38">
        <v>15</v>
      </c>
      <c r="F188" s="38">
        <v>15</v>
      </c>
      <c r="G188" s="38">
        <v>15</v>
      </c>
      <c r="H188" s="38">
        <f>SUM('PACC - SNCC.F.053 (3)'!$D188:$G188)</f>
        <v>60</v>
      </c>
      <c r="I188" s="56">
        <v>1012</v>
      </c>
      <c r="J188" s="54">
        <f t="shared" si="5"/>
        <v>60720</v>
      </c>
      <c r="K188" s="9">
        <f>K187+Tabla13[[#This Row],[COSTO TOTAL UNITARIO ESTIMADO]]</f>
        <v>12499920</v>
      </c>
      <c r="L188" s="7" t="s">
        <v>20</v>
      </c>
      <c r="M188" s="7" t="s">
        <v>388</v>
      </c>
      <c r="N188" s="29"/>
      <c r="O188" s="30"/>
      <c r="T188" s="5"/>
    </row>
    <row r="189" spans="1:20" s="31" customFormat="1">
      <c r="A189" s="7" t="s">
        <v>650</v>
      </c>
      <c r="B189" s="49" t="s">
        <v>760</v>
      </c>
      <c r="C189" s="28" t="s">
        <v>485</v>
      </c>
      <c r="D189" s="38">
        <v>15</v>
      </c>
      <c r="E189" s="38">
        <v>15</v>
      </c>
      <c r="F189" s="38">
        <v>15</v>
      </c>
      <c r="G189" s="38">
        <v>15</v>
      </c>
      <c r="H189" s="38">
        <f>SUM('PACC - SNCC.F.053 (3)'!$D189:$G189)</f>
        <v>60</v>
      </c>
      <c r="I189" s="56">
        <v>1915</v>
      </c>
      <c r="J189" s="54">
        <f t="shared" si="5"/>
        <v>114900</v>
      </c>
      <c r="K189" s="9">
        <f>K188+Tabla13[[#This Row],[COSTO TOTAL UNITARIO ESTIMADO]]</f>
        <v>12614820</v>
      </c>
      <c r="L189" s="7" t="s">
        <v>20</v>
      </c>
      <c r="M189" s="7" t="s">
        <v>388</v>
      </c>
      <c r="N189" s="29"/>
      <c r="O189" s="30"/>
      <c r="T189" s="5"/>
    </row>
    <row r="190" spans="1:20" s="31" customFormat="1">
      <c r="A190" s="7" t="s">
        <v>650</v>
      </c>
      <c r="B190" s="52" t="s">
        <v>761</v>
      </c>
      <c r="C190" s="28" t="s">
        <v>485</v>
      </c>
      <c r="D190" s="38">
        <v>15</v>
      </c>
      <c r="E190" s="38">
        <v>15</v>
      </c>
      <c r="F190" s="38">
        <v>15</v>
      </c>
      <c r="G190" s="38">
        <v>15</v>
      </c>
      <c r="H190" s="38">
        <f>SUM('PACC - SNCC.F.053 (3)'!$D190:$G190)</f>
        <v>60</v>
      </c>
      <c r="I190" s="56">
        <v>2095</v>
      </c>
      <c r="J190" s="54">
        <f t="shared" si="5"/>
        <v>125700</v>
      </c>
      <c r="K190" s="9">
        <f>K189+Tabla13[[#This Row],[COSTO TOTAL UNITARIO ESTIMADO]]</f>
        <v>12740520</v>
      </c>
      <c r="L190" s="7" t="s">
        <v>20</v>
      </c>
      <c r="M190" s="7" t="s">
        <v>388</v>
      </c>
      <c r="N190" s="29"/>
      <c r="O190" s="30"/>
      <c r="T190" s="5"/>
    </row>
    <row r="191" spans="1:20" s="31" customFormat="1">
      <c r="A191" s="7" t="s">
        <v>650</v>
      </c>
      <c r="B191" s="49" t="s">
        <v>762</v>
      </c>
      <c r="C191" s="28" t="s">
        <v>485</v>
      </c>
      <c r="D191" s="38">
        <v>15</v>
      </c>
      <c r="E191" s="38">
        <v>15</v>
      </c>
      <c r="F191" s="38">
        <v>15</v>
      </c>
      <c r="G191" s="38">
        <v>15</v>
      </c>
      <c r="H191" s="38">
        <f>SUM('PACC - SNCC.F.053 (3)'!$D191:$G191)</f>
        <v>60</v>
      </c>
      <c r="I191" s="56">
        <v>6200</v>
      </c>
      <c r="J191" s="54">
        <f t="shared" si="5"/>
        <v>372000</v>
      </c>
      <c r="K191" s="9">
        <f>K190+Tabla13[[#This Row],[COSTO TOTAL UNITARIO ESTIMADO]]</f>
        <v>13112520</v>
      </c>
      <c r="L191" s="7" t="s">
        <v>20</v>
      </c>
      <c r="M191" s="7" t="s">
        <v>388</v>
      </c>
      <c r="N191" s="29"/>
      <c r="O191" s="30"/>
      <c r="T191" s="5"/>
    </row>
    <row r="192" spans="1:20" s="27" customFormat="1">
      <c r="A192" s="32" t="s">
        <v>650</v>
      </c>
      <c r="B192" s="39"/>
      <c r="C192" s="39"/>
      <c r="D192" s="40"/>
      <c r="E192" s="40"/>
      <c r="F192" s="40"/>
      <c r="G192" s="40"/>
      <c r="H192" s="40">
        <f>SUM('PACC - SNCC.F.053 (3)'!$D192:$G192)</f>
        <v>0</v>
      </c>
      <c r="I192" s="57"/>
      <c r="J192" s="55"/>
      <c r="K192" s="35">
        <f>K191+Tabla13[[#This Row],[COSTO TOTAL UNITARIO ESTIMADO]]</f>
        <v>13112520</v>
      </c>
      <c r="L192" s="33"/>
      <c r="M192" s="75"/>
      <c r="N192" s="41"/>
      <c r="O192" s="42"/>
      <c r="T192" s="5"/>
    </row>
    <row r="193" spans="1:20" s="27" customFormat="1">
      <c r="A193" s="7" t="s">
        <v>233</v>
      </c>
      <c r="B193" s="13" t="s">
        <v>652</v>
      </c>
      <c r="C193" s="13" t="s">
        <v>485</v>
      </c>
      <c r="D193" s="38">
        <v>27000</v>
      </c>
      <c r="E193" s="38">
        <v>27000</v>
      </c>
      <c r="F193" s="38">
        <v>27000</v>
      </c>
      <c r="G193" s="38">
        <v>27000</v>
      </c>
      <c r="H193" s="38">
        <f>SUM('PACC - SNCC.F.053 (3)'!$D193:$G193)</f>
        <v>108000</v>
      </c>
      <c r="I193" s="56">
        <v>150</v>
      </c>
      <c r="J193" s="54">
        <f>+H193*I193</f>
        <v>16200000</v>
      </c>
      <c r="K193" s="9">
        <f t="shared" ref="K193:K198" si="6">SUM(J193:J197)</f>
        <v>16729200</v>
      </c>
      <c r="L193" s="7" t="s">
        <v>20</v>
      </c>
      <c r="M193" s="7" t="s">
        <v>388</v>
      </c>
      <c r="N193" s="29"/>
      <c r="O193" s="30"/>
      <c r="T193" s="5"/>
    </row>
    <row r="194" spans="1:20" s="27" customFormat="1">
      <c r="A194" s="32" t="s">
        <v>233</v>
      </c>
      <c r="B194" s="39"/>
      <c r="C194" s="39"/>
      <c r="D194" s="40"/>
      <c r="E194" s="40"/>
      <c r="F194" s="40"/>
      <c r="G194" s="40"/>
      <c r="H194" s="40">
        <f>SUM('PACC - SNCC.F.053 (3)'!$D194:$G194)</f>
        <v>0</v>
      </c>
      <c r="I194" s="57"/>
      <c r="J194" s="55"/>
      <c r="K194" s="35">
        <f>K193</f>
        <v>16729200</v>
      </c>
      <c r="L194" s="33"/>
      <c r="M194" s="75"/>
      <c r="N194" s="41"/>
      <c r="O194" s="42"/>
      <c r="T194" s="5"/>
    </row>
    <row r="195" spans="1:20" s="27" customFormat="1">
      <c r="A195" s="7" t="s">
        <v>234</v>
      </c>
      <c r="B195" s="13" t="s">
        <v>653</v>
      </c>
      <c r="C195" s="13" t="s">
        <v>485</v>
      </c>
      <c r="D195" s="38">
        <v>900</v>
      </c>
      <c r="E195" s="38">
        <v>900</v>
      </c>
      <c r="F195" s="38">
        <v>900</v>
      </c>
      <c r="G195" s="38">
        <v>900</v>
      </c>
      <c r="H195" s="38">
        <f>SUM('PACC - SNCC.F.053 (3)'!$D195:$G195)</f>
        <v>3600</v>
      </c>
      <c r="I195" s="56">
        <v>43</v>
      </c>
      <c r="J195" s="54">
        <f t="shared" ref="J195:J226" si="7">+H195*I195</f>
        <v>154800</v>
      </c>
      <c r="K195" s="9">
        <f t="shared" si="6"/>
        <v>644784</v>
      </c>
      <c r="L195" s="7" t="s">
        <v>17</v>
      </c>
      <c r="M195" s="7" t="s">
        <v>388</v>
      </c>
      <c r="N195" s="29"/>
      <c r="O195" s="30"/>
      <c r="T195" s="5"/>
    </row>
    <row r="196" spans="1:20" s="27" customFormat="1">
      <c r="A196" s="7" t="s">
        <v>234</v>
      </c>
      <c r="B196" s="13" t="s">
        <v>654</v>
      </c>
      <c r="C196" s="13" t="s">
        <v>655</v>
      </c>
      <c r="D196" s="38">
        <v>20</v>
      </c>
      <c r="E196" s="38">
        <v>20</v>
      </c>
      <c r="F196" s="38">
        <v>20</v>
      </c>
      <c r="G196" s="38">
        <v>20</v>
      </c>
      <c r="H196" s="38">
        <f>SUM('PACC - SNCC.F.053 (3)'!$D196:$G196)</f>
        <v>80</v>
      </c>
      <c r="I196" s="56">
        <v>4680</v>
      </c>
      <c r="J196" s="54">
        <f t="shared" si="7"/>
        <v>374400</v>
      </c>
      <c r="K196" s="9">
        <f>K195+Tabla13[[#This Row],[COSTO TOTAL UNITARIO ESTIMADO]]</f>
        <v>1019184</v>
      </c>
      <c r="L196" s="7" t="s">
        <v>17</v>
      </c>
      <c r="M196" s="7" t="s">
        <v>388</v>
      </c>
      <c r="N196" s="29"/>
      <c r="O196" s="30"/>
      <c r="T196" s="5"/>
    </row>
    <row r="197" spans="1:20" s="27" customFormat="1">
      <c r="A197" s="32" t="s">
        <v>234</v>
      </c>
      <c r="B197" s="39"/>
      <c r="C197" s="39"/>
      <c r="D197" s="40"/>
      <c r="E197" s="40"/>
      <c r="F197" s="40"/>
      <c r="G197" s="40"/>
      <c r="H197" s="40">
        <f>SUM('PACC - SNCC.F.053 (3)'!$D197:$G197)</f>
        <v>0</v>
      </c>
      <c r="I197" s="57"/>
      <c r="J197" s="55">
        <f t="shared" si="7"/>
        <v>0</v>
      </c>
      <c r="K197" s="35">
        <f>K195+J196</f>
        <v>1019184</v>
      </c>
      <c r="L197" s="33"/>
      <c r="M197" s="75" t="s">
        <v>388</v>
      </c>
      <c r="N197" s="41"/>
      <c r="O197" s="42"/>
      <c r="T197" s="5"/>
    </row>
    <row r="198" spans="1:20" s="27" customFormat="1">
      <c r="A198" s="7" t="s">
        <v>230</v>
      </c>
      <c r="B198" s="13" t="s">
        <v>656</v>
      </c>
      <c r="C198" s="13" t="s">
        <v>657</v>
      </c>
      <c r="D198" s="38">
        <v>7</v>
      </c>
      <c r="E198" s="38">
        <v>7</v>
      </c>
      <c r="F198" s="38">
        <v>7</v>
      </c>
      <c r="G198" s="38">
        <v>7</v>
      </c>
      <c r="H198" s="38">
        <f>SUM('PACC - SNCC.F.053 (3)'!$D198:$G198)</f>
        <v>28</v>
      </c>
      <c r="I198" s="56">
        <v>4128</v>
      </c>
      <c r="J198" s="54">
        <f t="shared" si="7"/>
        <v>115584</v>
      </c>
      <c r="K198" s="9">
        <f t="shared" si="6"/>
        <v>214384</v>
      </c>
      <c r="L198" s="7" t="s">
        <v>17</v>
      </c>
      <c r="M198" s="7" t="s">
        <v>388</v>
      </c>
      <c r="N198" s="29"/>
      <c r="O198" s="30"/>
      <c r="T198" s="5"/>
    </row>
    <row r="199" spans="1:20" s="27" customFormat="1">
      <c r="A199" s="32" t="s">
        <v>230</v>
      </c>
      <c r="B199" s="39"/>
      <c r="C199" s="39"/>
      <c r="D199" s="40"/>
      <c r="E199" s="40"/>
      <c r="F199" s="40"/>
      <c r="G199" s="40"/>
      <c r="H199" s="40"/>
      <c r="I199" s="57"/>
      <c r="J199" s="55">
        <f t="shared" si="7"/>
        <v>0</v>
      </c>
      <c r="K199" s="35">
        <f>K198</f>
        <v>214384</v>
      </c>
      <c r="L199" s="33"/>
      <c r="M199" s="75" t="s">
        <v>388</v>
      </c>
      <c r="N199" s="41"/>
      <c r="O199" s="42"/>
      <c r="T199" s="5"/>
    </row>
    <row r="200" spans="1:20" s="27" customFormat="1">
      <c r="A200" s="7" t="s">
        <v>209</v>
      </c>
      <c r="B200" s="13" t="s">
        <v>691</v>
      </c>
      <c r="C200" s="13" t="s">
        <v>690</v>
      </c>
      <c r="D200" s="38">
        <v>20</v>
      </c>
      <c r="E200" s="38">
        <v>20</v>
      </c>
      <c r="F200" s="38">
        <v>20</v>
      </c>
      <c r="G200" s="38">
        <v>20</v>
      </c>
      <c r="H200" s="38">
        <f>SUM('PACC - SNCC.F.053 (3)'!$D200:$G200)</f>
        <v>80</v>
      </c>
      <c r="I200" s="56">
        <v>850</v>
      </c>
      <c r="J200" s="54">
        <f t="shared" si="7"/>
        <v>68000</v>
      </c>
      <c r="K200" s="9">
        <f>Tabla13[[#This Row],[COSTO TOTAL UNITARIO ESTIMADO]]</f>
        <v>68000</v>
      </c>
      <c r="L200" s="7" t="s">
        <v>17</v>
      </c>
      <c r="M200" s="7" t="s">
        <v>388</v>
      </c>
      <c r="N200" s="29"/>
      <c r="O200" s="30"/>
      <c r="T200" s="5"/>
    </row>
    <row r="201" spans="1:20" s="27" customFormat="1">
      <c r="A201" s="7" t="s">
        <v>209</v>
      </c>
      <c r="B201" s="13" t="s">
        <v>658</v>
      </c>
      <c r="C201" s="13" t="s">
        <v>485</v>
      </c>
      <c r="D201" s="38">
        <v>40</v>
      </c>
      <c r="E201" s="38">
        <v>40</v>
      </c>
      <c r="F201" s="38">
        <v>40</v>
      </c>
      <c r="G201" s="38">
        <v>40</v>
      </c>
      <c r="H201" s="38">
        <f>SUM('PACC - SNCC.F.053 (3)'!$D201:$G201)</f>
        <v>160</v>
      </c>
      <c r="I201" s="56">
        <v>30</v>
      </c>
      <c r="J201" s="54">
        <f t="shared" si="7"/>
        <v>4800</v>
      </c>
      <c r="K201" s="9">
        <f>K200+Tabla13[[#This Row],[COSTO TOTAL UNITARIO ESTIMADO]]</f>
        <v>72800</v>
      </c>
      <c r="L201" s="7" t="s">
        <v>17</v>
      </c>
      <c r="M201" s="7" t="s">
        <v>388</v>
      </c>
      <c r="N201" s="29"/>
      <c r="O201" s="30"/>
      <c r="T201" s="5"/>
    </row>
    <row r="202" spans="1:20" s="27" customFormat="1">
      <c r="A202" s="7" t="s">
        <v>209</v>
      </c>
      <c r="B202" s="13" t="s">
        <v>659</v>
      </c>
      <c r="C202" s="13" t="s">
        <v>485</v>
      </c>
      <c r="D202" s="38">
        <v>100</v>
      </c>
      <c r="E202" s="38">
        <v>100</v>
      </c>
      <c r="F202" s="38">
        <v>100</v>
      </c>
      <c r="G202" s="38">
        <v>100</v>
      </c>
      <c r="H202" s="38">
        <f>SUM('PACC - SNCC.F.053 (3)'!$D202:$G202)</f>
        <v>400</v>
      </c>
      <c r="I202" s="56">
        <v>65</v>
      </c>
      <c r="J202" s="54">
        <f t="shared" si="7"/>
        <v>26000</v>
      </c>
      <c r="K202" s="9">
        <f>K201+Tabla13[[#This Row],[COSTO TOTAL UNITARIO ESTIMADO]]</f>
        <v>98800</v>
      </c>
      <c r="L202" s="7" t="s">
        <v>17</v>
      </c>
      <c r="M202" s="7" t="s">
        <v>388</v>
      </c>
      <c r="N202" s="29"/>
      <c r="O202" s="30"/>
      <c r="T202" s="5"/>
    </row>
    <row r="203" spans="1:20" s="27" customFormat="1">
      <c r="A203" s="7" t="s">
        <v>209</v>
      </c>
      <c r="B203" s="13" t="s">
        <v>685</v>
      </c>
      <c r="C203" s="13" t="s">
        <v>692</v>
      </c>
      <c r="D203" s="38">
        <v>30</v>
      </c>
      <c r="E203" s="38">
        <v>30</v>
      </c>
      <c r="F203" s="38">
        <v>30</v>
      </c>
      <c r="G203" s="38">
        <v>30</v>
      </c>
      <c r="H203" s="38">
        <f>SUM('PACC - SNCC.F.053 (3)'!$D203:$G203)</f>
        <v>120</v>
      </c>
      <c r="I203" s="56">
        <v>60</v>
      </c>
      <c r="J203" s="54">
        <f t="shared" si="7"/>
        <v>7200</v>
      </c>
      <c r="K203" s="9">
        <f>K202+Tabla13[[#This Row],[COSTO TOTAL UNITARIO ESTIMADO]]</f>
        <v>106000</v>
      </c>
      <c r="L203" s="7" t="s">
        <v>17</v>
      </c>
      <c r="M203" s="7" t="s">
        <v>388</v>
      </c>
      <c r="N203" s="29"/>
      <c r="O203" s="30"/>
      <c r="T203" s="5"/>
    </row>
    <row r="204" spans="1:20" s="27" customFormat="1">
      <c r="A204" s="7" t="s">
        <v>209</v>
      </c>
      <c r="B204" s="13" t="s">
        <v>684</v>
      </c>
      <c r="C204" s="13" t="s">
        <v>693</v>
      </c>
      <c r="D204" s="38">
        <v>40</v>
      </c>
      <c r="E204" s="38">
        <v>40</v>
      </c>
      <c r="F204" s="38">
        <v>40</v>
      </c>
      <c r="G204" s="38">
        <v>40</v>
      </c>
      <c r="H204" s="38">
        <f>SUM('PACC - SNCC.F.053 (3)'!$D204:$G204)</f>
        <v>160</v>
      </c>
      <c r="I204" s="56">
        <v>85</v>
      </c>
      <c r="J204" s="54">
        <f t="shared" si="7"/>
        <v>13600</v>
      </c>
      <c r="K204" s="9">
        <f>K203+Tabla13[[#This Row],[COSTO TOTAL UNITARIO ESTIMADO]]</f>
        <v>119600</v>
      </c>
      <c r="L204" s="7" t="s">
        <v>17</v>
      </c>
      <c r="M204" s="7" t="s">
        <v>388</v>
      </c>
      <c r="N204" s="29"/>
      <c r="O204" s="30"/>
      <c r="T204" s="5"/>
    </row>
    <row r="205" spans="1:20" s="27" customFormat="1">
      <c r="A205" s="7" t="s">
        <v>209</v>
      </c>
      <c r="B205" s="13" t="s">
        <v>660</v>
      </c>
      <c r="C205" s="13" t="s">
        <v>485</v>
      </c>
      <c r="D205" s="38">
        <v>10</v>
      </c>
      <c r="E205" s="38">
        <v>10</v>
      </c>
      <c r="F205" s="38">
        <v>10</v>
      </c>
      <c r="G205" s="38">
        <v>10</v>
      </c>
      <c r="H205" s="38">
        <f>SUM('PACC - SNCC.F.053 (3)'!$D205:$G205)</f>
        <v>40</v>
      </c>
      <c r="I205" s="56">
        <v>50</v>
      </c>
      <c r="J205" s="54">
        <f t="shared" si="7"/>
        <v>2000</v>
      </c>
      <c r="K205" s="9">
        <f>K204+Tabla13[[#This Row],[COSTO TOTAL UNITARIO ESTIMADO]]</f>
        <v>121600</v>
      </c>
      <c r="L205" s="7" t="s">
        <v>17</v>
      </c>
      <c r="M205" s="7" t="s">
        <v>388</v>
      </c>
      <c r="N205" s="29"/>
      <c r="O205" s="30"/>
      <c r="T205" s="5"/>
    </row>
    <row r="206" spans="1:20" s="27" customFormat="1">
      <c r="A206" s="7" t="s">
        <v>209</v>
      </c>
      <c r="B206" s="13" t="s">
        <v>683</v>
      </c>
      <c r="C206" s="13" t="s">
        <v>485</v>
      </c>
      <c r="D206" s="38">
        <v>12</v>
      </c>
      <c r="E206" s="38">
        <v>12</v>
      </c>
      <c r="F206" s="38">
        <v>12</v>
      </c>
      <c r="G206" s="38">
        <v>12</v>
      </c>
      <c r="H206" s="38">
        <f>SUM('PACC - SNCC.F.053 (3)'!$D206:$G206)</f>
        <v>48</v>
      </c>
      <c r="I206" s="56">
        <v>150</v>
      </c>
      <c r="J206" s="54">
        <f t="shared" si="7"/>
        <v>7200</v>
      </c>
      <c r="K206" s="9">
        <f>K205+Tabla13[[#This Row],[COSTO TOTAL UNITARIO ESTIMADO]]</f>
        <v>128800</v>
      </c>
      <c r="L206" s="7" t="s">
        <v>17</v>
      </c>
      <c r="M206" s="7" t="s">
        <v>388</v>
      </c>
      <c r="N206" s="29"/>
      <c r="O206" s="30"/>
      <c r="T206" s="5"/>
    </row>
    <row r="207" spans="1:20" s="27" customFormat="1">
      <c r="A207" s="7" t="s">
        <v>209</v>
      </c>
      <c r="B207" s="13" t="s">
        <v>682</v>
      </c>
      <c r="C207" s="13" t="s">
        <v>485</v>
      </c>
      <c r="D207" s="38">
        <v>15</v>
      </c>
      <c r="E207" s="38">
        <v>15</v>
      </c>
      <c r="F207" s="38">
        <v>15</v>
      </c>
      <c r="G207" s="38">
        <v>15</v>
      </c>
      <c r="H207" s="38">
        <f>SUM('PACC - SNCC.F.053 (3)'!$D207:$G207)</f>
        <v>60</v>
      </c>
      <c r="I207" s="56">
        <v>246.83</v>
      </c>
      <c r="J207" s="54">
        <f t="shared" si="7"/>
        <v>14809.800000000001</v>
      </c>
      <c r="K207" s="9">
        <f>K206+Tabla13[[#This Row],[COSTO TOTAL UNITARIO ESTIMADO]]</f>
        <v>143609.79999999999</v>
      </c>
      <c r="L207" s="7" t="s">
        <v>17</v>
      </c>
      <c r="M207" s="7" t="s">
        <v>388</v>
      </c>
      <c r="N207" s="29"/>
      <c r="O207" s="30"/>
      <c r="T207" s="5"/>
    </row>
    <row r="208" spans="1:20" s="27" customFormat="1">
      <c r="A208" s="7" t="s">
        <v>209</v>
      </c>
      <c r="B208" s="13" t="s">
        <v>661</v>
      </c>
      <c r="C208" s="13" t="s">
        <v>485</v>
      </c>
      <c r="D208" s="38">
        <v>24</v>
      </c>
      <c r="E208" s="38">
        <v>24</v>
      </c>
      <c r="F208" s="38">
        <v>24</v>
      </c>
      <c r="G208" s="38">
        <v>24</v>
      </c>
      <c r="H208" s="38">
        <f>SUM('PACC - SNCC.F.053 (3)'!$D208:$G208)</f>
        <v>96</v>
      </c>
      <c r="I208" s="56">
        <v>175</v>
      </c>
      <c r="J208" s="54">
        <f t="shared" si="7"/>
        <v>16800</v>
      </c>
      <c r="K208" s="9">
        <f>K207+Tabla13[[#This Row],[COSTO TOTAL UNITARIO ESTIMADO]]</f>
        <v>160409.79999999999</v>
      </c>
      <c r="L208" s="7" t="s">
        <v>17</v>
      </c>
      <c r="M208" s="7" t="s">
        <v>388</v>
      </c>
      <c r="N208" s="29"/>
      <c r="O208" s="30"/>
      <c r="T208" s="5"/>
    </row>
    <row r="209" spans="1:20" s="27" customFormat="1">
      <c r="A209" s="7" t="s">
        <v>209</v>
      </c>
      <c r="B209" s="13" t="s">
        <v>662</v>
      </c>
      <c r="C209" s="13" t="s">
        <v>485</v>
      </c>
      <c r="D209" s="38">
        <v>24</v>
      </c>
      <c r="E209" s="38">
        <v>24</v>
      </c>
      <c r="F209" s="38">
        <v>24</v>
      </c>
      <c r="G209" s="38">
        <v>24</v>
      </c>
      <c r="H209" s="38">
        <f>SUM('PACC - SNCC.F.053 (3)'!$D209:$G209)</f>
        <v>96</v>
      </c>
      <c r="I209" s="56">
        <v>150</v>
      </c>
      <c r="J209" s="54">
        <f t="shared" si="7"/>
        <v>14400</v>
      </c>
      <c r="K209" s="9">
        <f>K208+Tabla13[[#This Row],[COSTO TOTAL UNITARIO ESTIMADO]]</f>
        <v>174809.8</v>
      </c>
      <c r="L209" s="7" t="s">
        <v>17</v>
      </c>
      <c r="M209" s="7" t="s">
        <v>388</v>
      </c>
      <c r="N209" s="29"/>
      <c r="O209" s="30"/>
      <c r="T209" s="5"/>
    </row>
    <row r="210" spans="1:20" s="27" customFormat="1">
      <c r="A210" s="7" t="s">
        <v>209</v>
      </c>
      <c r="B210" s="13" t="s">
        <v>663</v>
      </c>
      <c r="C210" s="13" t="s">
        <v>485</v>
      </c>
      <c r="D210" s="38">
        <v>3</v>
      </c>
      <c r="E210" s="38">
        <v>3</v>
      </c>
      <c r="F210" s="38">
        <v>3</v>
      </c>
      <c r="G210" s="38">
        <v>3</v>
      </c>
      <c r="H210" s="38">
        <f>SUM('PACC - SNCC.F.053 (3)'!$D210:$G210)</f>
        <v>12</v>
      </c>
      <c r="I210" s="56">
        <v>125</v>
      </c>
      <c r="J210" s="54">
        <f t="shared" si="7"/>
        <v>1500</v>
      </c>
      <c r="K210" s="9">
        <f>K209+Tabla13[[#This Row],[COSTO TOTAL UNITARIO ESTIMADO]]</f>
        <v>176309.8</v>
      </c>
      <c r="L210" s="7" t="s">
        <v>17</v>
      </c>
      <c r="M210" s="7" t="s">
        <v>388</v>
      </c>
      <c r="N210" s="29"/>
      <c r="O210" s="30"/>
      <c r="T210" s="5"/>
    </row>
    <row r="211" spans="1:20" s="27" customFormat="1">
      <c r="A211" s="7" t="s">
        <v>209</v>
      </c>
      <c r="B211" s="13" t="s">
        <v>681</v>
      </c>
      <c r="C211" s="13" t="s">
        <v>485</v>
      </c>
      <c r="D211" s="38">
        <v>6</v>
      </c>
      <c r="E211" s="38">
        <v>6</v>
      </c>
      <c r="F211" s="38">
        <v>6</v>
      </c>
      <c r="G211" s="38">
        <v>6</v>
      </c>
      <c r="H211" s="38">
        <f>SUM('PACC - SNCC.F.053 (3)'!$D211:$G211)</f>
        <v>24</v>
      </c>
      <c r="I211" s="56">
        <v>255.9</v>
      </c>
      <c r="J211" s="54">
        <f t="shared" si="7"/>
        <v>6141.6</v>
      </c>
      <c r="K211" s="9">
        <f>K210+Tabla13[[#This Row],[COSTO TOTAL UNITARIO ESTIMADO]]</f>
        <v>182451.4</v>
      </c>
      <c r="L211" s="7" t="s">
        <v>17</v>
      </c>
      <c r="M211" s="7" t="s">
        <v>388</v>
      </c>
      <c r="N211" s="29"/>
      <c r="O211" s="30"/>
      <c r="T211" s="5"/>
    </row>
    <row r="212" spans="1:20" s="27" customFormat="1">
      <c r="A212" s="7" t="s">
        <v>209</v>
      </c>
      <c r="B212" s="13" t="s">
        <v>694</v>
      </c>
      <c r="C212" s="13" t="s">
        <v>485</v>
      </c>
      <c r="D212" s="38">
        <v>100</v>
      </c>
      <c r="E212" s="38">
        <v>100</v>
      </c>
      <c r="F212" s="38">
        <v>100</v>
      </c>
      <c r="G212" s="38">
        <v>100</v>
      </c>
      <c r="H212" s="38">
        <f>SUM('PACC - SNCC.F.053 (3)'!$D212:$G212)</f>
        <v>400</v>
      </c>
      <c r="I212" s="56">
        <v>125</v>
      </c>
      <c r="J212" s="54">
        <f t="shared" si="7"/>
        <v>50000</v>
      </c>
      <c r="K212" s="9">
        <f>K211+Tabla13[[#This Row],[COSTO TOTAL UNITARIO ESTIMADO]]</f>
        <v>232451.4</v>
      </c>
      <c r="L212" s="7" t="s">
        <v>17</v>
      </c>
      <c r="M212" s="7" t="s">
        <v>388</v>
      </c>
      <c r="N212" s="29"/>
      <c r="O212" s="30"/>
      <c r="T212" s="5"/>
    </row>
    <row r="213" spans="1:20" s="27" customFormat="1">
      <c r="A213" s="7" t="s">
        <v>209</v>
      </c>
      <c r="B213" s="13" t="s">
        <v>664</v>
      </c>
      <c r="C213" s="13" t="s">
        <v>485</v>
      </c>
      <c r="D213" s="38">
        <v>12</v>
      </c>
      <c r="E213" s="38">
        <v>12</v>
      </c>
      <c r="F213" s="38">
        <v>12</v>
      </c>
      <c r="G213" s="38">
        <v>12</v>
      </c>
      <c r="H213" s="38">
        <f>SUM('PACC - SNCC.F.053 (3)'!$D213:$G213)</f>
        <v>48</v>
      </c>
      <c r="I213" s="56">
        <v>180</v>
      </c>
      <c r="J213" s="54">
        <f t="shared" si="7"/>
        <v>8640</v>
      </c>
      <c r="K213" s="9">
        <f>K212+Tabla13[[#This Row],[COSTO TOTAL UNITARIO ESTIMADO]]</f>
        <v>241091.4</v>
      </c>
      <c r="L213" s="7" t="s">
        <v>17</v>
      </c>
      <c r="M213" s="7" t="s">
        <v>388</v>
      </c>
      <c r="N213" s="29"/>
      <c r="O213" s="30"/>
      <c r="T213" s="5"/>
    </row>
    <row r="214" spans="1:20" s="27" customFormat="1">
      <c r="A214" s="7" t="s">
        <v>209</v>
      </c>
      <c r="B214" s="13" t="s">
        <v>665</v>
      </c>
      <c r="C214" s="13" t="s">
        <v>695</v>
      </c>
      <c r="D214" s="38">
        <v>4</v>
      </c>
      <c r="E214" s="38">
        <v>4</v>
      </c>
      <c r="F214" s="38">
        <v>4</v>
      </c>
      <c r="G214" s="38">
        <v>4</v>
      </c>
      <c r="H214" s="38">
        <f>SUM('PACC - SNCC.F.053 (3)'!$D214:$G214)</f>
        <v>16</v>
      </c>
      <c r="I214" s="56">
        <v>1200</v>
      </c>
      <c r="J214" s="54">
        <f t="shared" si="7"/>
        <v>19200</v>
      </c>
      <c r="K214" s="9">
        <f>K213+Tabla13[[#This Row],[COSTO TOTAL UNITARIO ESTIMADO]]</f>
        <v>260291.4</v>
      </c>
      <c r="L214" s="7" t="s">
        <v>17</v>
      </c>
      <c r="M214" s="7" t="s">
        <v>388</v>
      </c>
      <c r="N214" s="29"/>
      <c r="O214" s="30"/>
      <c r="T214" s="5"/>
    </row>
    <row r="215" spans="1:20" s="27" customFormat="1">
      <c r="A215" s="7" t="s">
        <v>209</v>
      </c>
      <c r="B215" s="13" t="s">
        <v>666</v>
      </c>
      <c r="C215" s="13" t="s">
        <v>696</v>
      </c>
      <c r="D215" s="38">
        <v>12</v>
      </c>
      <c r="E215" s="38">
        <v>12</v>
      </c>
      <c r="F215" s="38">
        <v>12</v>
      </c>
      <c r="G215" s="38">
        <v>12</v>
      </c>
      <c r="H215" s="38">
        <f>SUM('PACC - SNCC.F.053 (3)'!$D215:$G215)</f>
        <v>48</v>
      </c>
      <c r="I215" s="56">
        <v>80</v>
      </c>
      <c r="J215" s="54">
        <f t="shared" si="7"/>
        <v>3840</v>
      </c>
      <c r="K215" s="9">
        <f>K214+Tabla13[[#This Row],[COSTO TOTAL UNITARIO ESTIMADO]]</f>
        <v>264131.40000000002</v>
      </c>
      <c r="L215" s="7" t="s">
        <v>17</v>
      </c>
      <c r="M215" s="7" t="s">
        <v>388</v>
      </c>
      <c r="N215" s="29"/>
      <c r="O215" s="30"/>
      <c r="T215" s="5"/>
    </row>
    <row r="216" spans="1:20" s="27" customFormat="1">
      <c r="A216" s="7" t="s">
        <v>209</v>
      </c>
      <c r="B216" s="13" t="s">
        <v>686</v>
      </c>
      <c r="C216" s="13" t="s">
        <v>697</v>
      </c>
      <c r="D216" s="38">
        <v>40</v>
      </c>
      <c r="E216" s="38">
        <v>40</v>
      </c>
      <c r="F216" s="38">
        <v>40</v>
      </c>
      <c r="G216" s="38">
        <v>40</v>
      </c>
      <c r="H216" s="38">
        <f>SUM('PACC - SNCC.F.053 (3)'!$D216:$G216)</f>
        <v>160</v>
      </c>
      <c r="I216" s="56">
        <v>120</v>
      </c>
      <c r="J216" s="54">
        <f t="shared" si="7"/>
        <v>19200</v>
      </c>
      <c r="K216" s="9">
        <f>K215+Tabla13[[#This Row],[COSTO TOTAL UNITARIO ESTIMADO]]</f>
        <v>283331.40000000002</v>
      </c>
      <c r="L216" s="7" t="s">
        <v>17</v>
      </c>
      <c r="M216" s="7" t="s">
        <v>388</v>
      </c>
      <c r="N216" s="29"/>
      <c r="O216" s="30"/>
      <c r="T216" s="5"/>
    </row>
    <row r="217" spans="1:20" s="27" customFormat="1">
      <c r="A217" s="7" t="s">
        <v>209</v>
      </c>
      <c r="B217" s="13" t="s">
        <v>667</v>
      </c>
      <c r="C217" s="13" t="s">
        <v>697</v>
      </c>
      <c r="D217" s="38">
        <v>40</v>
      </c>
      <c r="E217" s="38">
        <v>40</v>
      </c>
      <c r="F217" s="38">
        <v>40</v>
      </c>
      <c r="G217" s="38">
        <v>40</v>
      </c>
      <c r="H217" s="38">
        <f>SUM('PACC - SNCC.F.053 (3)'!$D217:$G217)</f>
        <v>160</v>
      </c>
      <c r="I217" s="56">
        <v>120</v>
      </c>
      <c r="J217" s="54">
        <f t="shared" si="7"/>
        <v>19200</v>
      </c>
      <c r="K217" s="9">
        <f>K216+Tabla13[[#This Row],[COSTO TOTAL UNITARIO ESTIMADO]]</f>
        <v>302531.40000000002</v>
      </c>
      <c r="L217" s="7" t="s">
        <v>17</v>
      </c>
      <c r="M217" s="7" t="s">
        <v>388</v>
      </c>
      <c r="N217" s="29"/>
      <c r="O217" s="30"/>
      <c r="T217" s="5"/>
    </row>
    <row r="218" spans="1:20" s="27" customFormat="1">
      <c r="A218" s="7" t="s">
        <v>209</v>
      </c>
      <c r="B218" s="13" t="s">
        <v>668</v>
      </c>
      <c r="C218" s="13" t="s">
        <v>697</v>
      </c>
      <c r="D218" s="38">
        <v>2</v>
      </c>
      <c r="E218" s="38">
        <v>2</v>
      </c>
      <c r="F218" s="38">
        <v>2</v>
      </c>
      <c r="G218" s="38">
        <v>2</v>
      </c>
      <c r="H218" s="38">
        <f>SUM('PACC - SNCC.F.053 (3)'!$D218:$G218)</f>
        <v>8</v>
      </c>
      <c r="I218" s="56">
        <v>270</v>
      </c>
      <c r="J218" s="54">
        <f t="shared" si="7"/>
        <v>2160</v>
      </c>
      <c r="K218" s="9">
        <f>K217+Tabla13[[#This Row],[COSTO TOTAL UNITARIO ESTIMADO]]</f>
        <v>304691.40000000002</v>
      </c>
      <c r="L218" s="7" t="s">
        <v>17</v>
      </c>
      <c r="M218" s="7" t="s">
        <v>388</v>
      </c>
      <c r="N218" s="29"/>
      <c r="O218" s="30"/>
      <c r="T218" s="5"/>
    </row>
    <row r="219" spans="1:20" s="27" customFormat="1">
      <c r="A219" s="7" t="s">
        <v>209</v>
      </c>
      <c r="B219" s="13" t="s">
        <v>680</v>
      </c>
      <c r="C219" s="13" t="s">
        <v>698</v>
      </c>
      <c r="D219" s="38">
        <v>4</v>
      </c>
      <c r="E219" s="38">
        <v>4</v>
      </c>
      <c r="F219" s="38">
        <v>4</v>
      </c>
      <c r="G219" s="38">
        <v>4</v>
      </c>
      <c r="H219" s="38">
        <f>SUM('PACC - SNCC.F.053 (3)'!$D219:$G219)</f>
        <v>16</v>
      </c>
      <c r="I219" s="56">
        <v>900</v>
      </c>
      <c r="J219" s="54">
        <f t="shared" si="7"/>
        <v>14400</v>
      </c>
      <c r="K219" s="9">
        <f>K218+Tabla13[[#This Row],[COSTO TOTAL UNITARIO ESTIMADO]]</f>
        <v>319091.40000000002</v>
      </c>
      <c r="L219" s="7" t="s">
        <v>17</v>
      </c>
      <c r="M219" s="7" t="s">
        <v>388</v>
      </c>
      <c r="N219" s="29"/>
      <c r="O219" s="30"/>
      <c r="T219" s="5"/>
    </row>
    <row r="220" spans="1:20" s="27" customFormat="1">
      <c r="A220" s="7" t="s">
        <v>209</v>
      </c>
      <c r="B220" s="13" t="s">
        <v>669</v>
      </c>
      <c r="C220" s="13" t="s">
        <v>485</v>
      </c>
      <c r="D220" s="38">
        <v>20</v>
      </c>
      <c r="E220" s="38">
        <v>20</v>
      </c>
      <c r="F220" s="38">
        <v>20</v>
      </c>
      <c r="G220" s="38">
        <v>20</v>
      </c>
      <c r="H220" s="38">
        <f>SUM('PACC - SNCC.F.053 (3)'!$D220:$G220)</f>
        <v>80</v>
      </c>
      <c r="I220" s="56">
        <v>110</v>
      </c>
      <c r="J220" s="54">
        <f t="shared" si="7"/>
        <v>8800</v>
      </c>
      <c r="K220" s="9">
        <f>K219+Tabla13[[#This Row],[COSTO TOTAL UNITARIO ESTIMADO]]</f>
        <v>327891.40000000002</v>
      </c>
      <c r="L220" s="7" t="s">
        <v>17</v>
      </c>
      <c r="M220" s="7" t="s">
        <v>388</v>
      </c>
      <c r="N220" s="29"/>
      <c r="O220" s="30"/>
      <c r="T220" s="5"/>
    </row>
    <row r="221" spans="1:20" s="27" customFormat="1">
      <c r="A221" s="7" t="s">
        <v>209</v>
      </c>
      <c r="B221" s="13" t="s">
        <v>670</v>
      </c>
      <c r="C221" s="13" t="s">
        <v>699</v>
      </c>
      <c r="D221" s="38">
        <v>60</v>
      </c>
      <c r="E221" s="38">
        <v>60</v>
      </c>
      <c r="F221" s="38">
        <v>60</v>
      </c>
      <c r="G221" s="38">
        <v>60</v>
      </c>
      <c r="H221" s="38">
        <f>SUM('PACC - SNCC.F.053 (3)'!$D221:$G221)</f>
        <v>240</v>
      </c>
      <c r="I221" s="56">
        <v>684</v>
      </c>
      <c r="J221" s="54">
        <f t="shared" si="7"/>
        <v>164160</v>
      </c>
      <c r="K221" s="9">
        <f>K220+Tabla13[[#This Row],[COSTO TOTAL UNITARIO ESTIMADO]]</f>
        <v>492051.4</v>
      </c>
      <c r="L221" s="7" t="s">
        <v>17</v>
      </c>
      <c r="M221" s="7" t="s">
        <v>388</v>
      </c>
      <c r="N221" s="29"/>
      <c r="O221" s="30"/>
      <c r="T221" s="5"/>
    </row>
    <row r="222" spans="1:20" s="27" customFormat="1">
      <c r="A222" s="7" t="s">
        <v>209</v>
      </c>
      <c r="B222" s="13" t="s">
        <v>671</v>
      </c>
      <c r="C222" s="13" t="s">
        <v>700</v>
      </c>
      <c r="D222" s="38">
        <v>60</v>
      </c>
      <c r="E222" s="38">
        <v>60</v>
      </c>
      <c r="F222" s="38">
        <v>60</v>
      </c>
      <c r="G222" s="38">
        <v>60</v>
      </c>
      <c r="H222" s="38">
        <f>SUM('PACC - SNCC.F.053 (3)'!$D222:$G222)</f>
        <v>240</v>
      </c>
      <c r="I222" s="56">
        <v>690</v>
      </c>
      <c r="J222" s="54">
        <f t="shared" si="7"/>
        <v>165600</v>
      </c>
      <c r="K222" s="9">
        <f>K221+Tabla13[[#This Row],[COSTO TOTAL UNITARIO ESTIMADO]]</f>
        <v>657651.4</v>
      </c>
      <c r="L222" s="7" t="s">
        <v>17</v>
      </c>
      <c r="M222" s="7" t="s">
        <v>388</v>
      </c>
      <c r="N222" s="29"/>
      <c r="O222" s="30"/>
      <c r="T222" s="5"/>
    </row>
    <row r="223" spans="1:20" s="27" customFormat="1">
      <c r="A223" s="7" t="s">
        <v>209</v>
      </c>
      <c r="B223" s="13" t="s">
        <v>672</v>
      </c>
      <c r="C223" s="13" t="s">
        <v>701</v>
      </c>
      <c r="D223" s="38">
        <v>10</v>
      </c>
      <c r="E223" s="38">
        <v>10</v>
      </c>
      <c r="F223" s="38">
        <v>10</v>
      </c>
      <c r="G223" s="38">
        <v>10</v>
      </c>
      <c r="H223" s="38">
        <f>SUM('PACC - SNCC.F.053 (3)'!$D223:$G223)</f>
        <v>40</v>
      </c>
      <c r="I223" s="56">
        <v>900</v>
      </c>
      <c r="J223" s="54">
        <f t="shared" si="7"/>
        <v>36000</v>
      </c>
      <c r="K223" s="9">
        <f>K222+Tabla13[[#This Row],[COSTO TOTAL UNITARIO ESTIMADO]]</f>
        <v>693651.4</v>
      </c>
      <c r="L223" s="7" t="s">
        <v>17</v>
      </c>
      <c r="M223" s="7" t="s">
        <v>388</v>
      </c>
      <c r="N223" s="29"/>
      <c r="O223" s="30"/>
      <c r="T223" s="5"/>
    </row>
    <row r="224" spans="1:20" s="50" customFormat="1">
      <c r="A224" s="7" t="s">
        <v>209</v>
      </c>
      <c r="B224" s="13" t="s">
        <v>786</v>
      </c>
      <c r="C224" s="13" t="s">
        <v>697</v>
      </c>
      <c r="D224" s="38">
        <v>2</v>
      </c>
      <c r="E224" s="38">
        <v>2</v>
      </c>
      <c r="F224" s="38">
        <v>2</v>
      </c>
      <c r="G224" s="38">
        <v>2</v>
      </c>
      <c r="H224" s="38">
        <f>SUM('PACC - SNCC.F.053 (3)'!$D224:$G224)</f>
        <v>8</v>
      </c>
      <c r="I224" s="56">
        <v>130</v>
      </c>
      <c r="J224" s="54">
        <f t="shared" si="7"/>
        <v>1040</v>
      </c>
      <c r="K224" s="9">
        <f>K223+Tabla13[[#This Row],[COSTO TOTAL UNITARIO ESTIMADO]]</f>
        <v>694691.4</v>
      </c>
      <c r="L224" s="7" t="s">
        <v>17</v>
      </c>
      <c r="M224" s="7" t="s">
        <v>388</v>
      </c>
      <c r="N224" s="29"/>
      <c r="O224" s="30"/>
      <c r="T224" s="5"/>
    </row>
    <row r="225" spans="1:20" s="27" customFormat="1">
      <c r="A225" s="7" t="s">
        <v>209</v>
      </c>
      <c r="B225" s="13" t="s">
        <v>673</v>
      </c>
      <c r="C225" s="13" t="s">
        <v>702</v>
      </c>
      <c r="D225" s="38">
        <v>24</v>
      </c>
      <c r="E225" s="38">
        <v>24</v>
      </c>
      <c r="F225" s="38">
        <v>24</v>
      </c>
      <c r="G225" s="38">
        <v>24</v>
      </c>
      <c r="H225" s="38">
        <f>SUM('PACC - SNCC.F.053 (3)'!$D225:$G225)</f>
        <v>96</v>
      </c>
      <c r="I225" s="56">
        <v>250</v>
      </c>
      <c r="J225" s="54">
        <f t="shared" si="7"/>
        <v>24000</v>
      </c>
      <c r="K225" s="9">
        <f>K224+Tabla13[[#This Row],[COSTO TOTAL UNITARIO ESTIMADO]]</f>
        <v>718691.4</v>
      </c>
      <c r="L225" s="7" t="s">
        <v>17</v>
      </c>
      <c r="M225" s="7" t="s">
        <v>388</v>
      </c>
      <c r="N225" s="29"/>
      <c r="O225" s="30"/>
      <c r="T225" s="5"/>
    </row>
    <row r="226" spans="1:20" s="27" customFormat="1">
      <c r="A226" s="7" t="s">
        <v>209</v>
      </c>
      <c r="B226" s="13" t="s">
        <v>674</v>
      </c>
      <c r="C226" s="13" t="s">
        <v>697</v>
      </c>
      <c r="D226" s="38">
        <v>40</v>
      </c>
      <c r="E226" s="38">
        <v>40</v>
      </c>
      <c r="F226" s="38">
        <v>40</v>
      </c>
      <c r="G226" s="38">
        <v>40</v>
      </c>
      <c r="H226" s="38">
        <f>SUM('PACC - SNCC.F.053 (3)'!$D226:$G226)</f>
        <v>160</v>
      </c>
      <c r="I226" s="56">
        <v>175</v>
      </c>
      <c r="J226" s="54">
        <f t="shared" si="7"/>
        <v>28000</v>
      </c>
      <c r="K226" s="9">
        <f>K225+Tabla13[[#This Row],[COSTO TOTAL UNITARIO ESTIMADO]]</f>
        <v>746691.4</v>
      </c>
      <c r="L226" s="7" t="s">
        <v>17</v>
      </c>
      <c r="M226" s="7" t="s">
        <v>388</v>
      </c>
      <c r="N226" s="29"/>
      <c r="O226" s="30"/>
      <c r="T226" s="5"/>
    </row>
    <row r="227" spans="1:20" s="27" customFormat="1">
      <c r="A227" s="32" t="s">
        <v>651</v>
      </c>
      <c r="B227" s="43"/>
      <c r="C227" s="39"/>
      <c r="D227" s="40"/>
      <c r="E227" s="40"/>
      <c r="F227" s="40"/>
      <c r="G227" s="40"/>
      <c r="H227" s="40"/>
      <c r="I227" s="57"/>
      <c r="J227" s="55"/>
      <c r="K227" s="35">
        <f>K226</f>
        <v>746691.4</v>
      </c>
      <c r="L227" s="33"/>
      <c r="M227" s="75" t="s">
        <v>388</v>
      </c>
      <c r="N227" s="41"/>
      <c r="O227" s="42"/>
      <c r="T227" s="5"/>
    </row>
    <row r="228" spans="1:20" s="27" customFormat="1">
      <c r="A228" s="7" t="s">
        <v>255</v>
      </c>
      <c r="B228" s="13" t="s">
        <v>689</v>
      </c>
      <c r="C228" s="13" t="s">
        <v>704</v>
      </c>
      <c r="D228" s="38">
        <v>30</v>
      </c>
      <c r="E228" s="38">
        <v>30</v>
      </c>
      <c r="F228" s="38">
        <v>30</v>
      </c>
      <c r="G228" s="38">
        <v>30</v>
      </c>
      <c r="H228" s="38">
        <f>SUM('PACC - SNCC.F.053 (3)'!$D228:$G228)</f>
        <v>120</v>
      </c>
      <c r="I228" s="56">
        <v>900</v>
      </c>
      <c r="J228" s="54">
        <f t="shared" ref="J228:J235" si="8">+H228*I228</f>
        <v>108000</v>
      </c>
      <c r="K228" s="9">
        <f>Tabla13[[#This Row],[COSTO TOTAL UNITARIO ESTIMADO]]</f>
        <v>108000</v>
      </c>
      <c r="L228" s="7" t="s">
        <v>17</v>
      </c>
      <c r="M228" s="7" t="s">
        <v>388</v>
      </c>
      <c r="N228" s="29"/>
      <c r="O228" s="30"/>
      <c r="T228" s="5"/>
    </row>
    <row r="229" spans="1:20" s="27" customFormat="1">
      <c r="A229" s="7" t="s">
        <v>255</v>
      </c>
      <c r="B229" s="13" t="s">
        <v>678</v>
      </c>
      <c r="C229" s="13" t="s">
        <v>703</v>
      </c>
      <c r="D229" s="38">
        <v>50</v>
      </c>
      <c r="E229" s="38">
        <v>50</v>
      </c>
      <c r="F229" s="38">
        <v>50</v>
      </c>
      <c r="G229" s="38">
        <v>50</v>
      </c>
      <c r="H229" s="38">
        <f>SUM('PACC - SNCC.F.053 (3)'!$D229:$G229)</f>
        <v>200</v>
      </c>
      <c r="I229" s="56">
        <v>45</v>
      </c>
      <c r="J229" s="54">
        <f t="shared" si="8"/>
        <v>9000</v>
      </c>
      <c r="K229" s="9">
        <f>K228+Tabla13[[#This Row],[COSTO TOTAL UNITARIO ESTIMADO]]</f>
        <v>117000</v>
      </c>
      <c r="L229" s="7" t="s">
        <v>17</v>
      </c>
      <c r="M229" s="7" t="s">
        <v>388</v>
      </c>
      <c r="N229" s="29"/>
      <c r="O229" s="30"/>
      <c r="T229" s="5"/>
    </row>
    <row r="230" spans="1:20" s="27" customFormat="1">
      <c r="A230" s="7" t="s">
        <v>255</v>
      </c>
      <c r="B230" s="13" t="s">
        <v>675</v>
      </c>
      <c r="C230" s="13" t="s">
        <v>703</v>
      </c>
      <c r="D230" s="38">
        <v>50</v>
      </c>
      <c r="E230" s="38">
        <v>50</v>
      </c>
      <c r="F230" s="38">
        <v>50</v>
      </c>
      <c r="G230" s="38">
        <v>50</v>
      </c>
      <c r="H230" s="38">
        <f>SUM('PACC - SNCC.F.053 (3)'!$D230:$G230)</f>
        <v>200</v>
      </c>
      <c r="I230" s="56">
        <v>47</v>
      </c>
      <c r="J230" s="54">
        <f t="shared" si="8"/>
        <v>9400</v>
      </c>
      <c r="K230" s="9">
        <f>K229+Tabla13[[#This Row],[COSTO TOTAL UNITARIO ESTIMADO]]</f>
        <v>126400</v>
      </c>
      <c r="L230" s="7" t="s">
        <v>17</v>
      </c>
      <c r="M230" s="7" t="s">
        <v>388</v>
      </c>
      <c r="N230" s="29"/>
      <c r="O230" s="30"/>
      <c r="T230" s="5"/>
    </row>
    <row r="231" spans="1:20" s="27" customFormat="1">
      <c r="A231" s="7" t="s">
        <v>255</v>
      </c>
      <c r="B231" s="13" t="s">
        <v>679</v>
      </c>
      <c r="C231" s="13" t="s">
        <v>703</v>
      </c>
      <c r="D231" s="38">
        <v>50</v>
      </c>
      <c r="E231" s="38">
        <v>50</v>
      </c>
      <c r="F231" s="38">
        <v>50</v>
      </c>
      <c r="G231" s="38">
        <v>50</v>
      </c>
      <c r="H231" s="38">
        <f>SUM('PACC - SNCC.F.053 (3)'!$D231:$G231)</f>
        <v>200</v>
      </c>
      <c r="I231" s="56">
        <v>70</v>
      </c>
      <c r="J231" s="54">
        <f t="shared" si="8"/>
        <v>14000</v>
      </c>
      <c r="K231" s="9">
        <f>K230+Tabla13[[#This Row],[COSTO TOTAL UNITARIO ESTIMADO]]</f>
        <v>140400</v>
      </c>
      <c r="L231" s="7" t="s">
        <v>17</v>
      </c>
      <c r="M231" s="7" t="s">
        <v>388</v>
      </c>
      <c r="N231" s="29"/>
      <c r="O231" s="30"/>
      <c r="T231" s="5"/>
    </row>
    <row r="232" spans="1:20" s="27" customFormat="1">
      <c r="A232" s="7" t="s">
        <v>255</v>
      </c>
      <c r="B232" s="13" t="s">
        <v>676</v>
      </c>
      <c r="C232" s="13" t="s">
        <v>705</v>
      </c>
      <c r="D232" s="38">
        <v>64</v>
      </c>
      <c r="E232" s="38">
        <v>64</v>
      </c>
      <c r="F232" s="38">
        <v>64</v>
      </c>
      <c r="G232" s="38">
        <v>64</v>
      </c>
      <c r="H232" s="38">
        <f>SUM('PACC - SNCC.F.053 (3)'!$D232:$G232)</f>
        <v>256</v>
      </c>
      <c r="I232" s="56">
        <v>40</v>
      </c>
      <c r="J232" s="54">
        <f t="shared" si="8"/>
        <v>10240</v>
      </c>
      <c r="K232" s="9">
        <f>K231+Tabla13[[#This Row],[COSTO TOTAL UNITARIO ESTIMADO]]</f>
        <v>150640</v>
      </c>
      <c r="L232" s="7" t="s">
        <v>17</v>
      </c>
      <c r="M232" s="7" t="s">
        <v>388</v>
      </c>
      <c r="N232" s="29"/>
      <c r="O232" s="30"/>
      <c r="T232" s="5"/>
    </row>
    <row r="233" spans="1:20" s="27" customFormat="1">
      <c r="A233" s="7" t="s">
        <v>255</v>
      </c>
      <c r="B233" s="13" t="s">
        <v>677</v>
      </c>
      <c r="C233" s="13" t="s">
        <v>705</v>
      </c>
      <c r="D233" s="38">
        <v>80</v>
      </c>
      <c r="E233" s="38">
        <v>80</v>
      </c>
      <c r="F233" s="38">
        <v>80</v>
      </c>
      <c r="G233" s="38">
        <v>80</v>
      </c>
      <c r="H233" s="38">
        <f>SUM('PACC - SNCC.F.053 (3)'!$D233:$G233)</f>
        <v>320</v>
      </c>
      <c r="I233" s="56">
        <v>25</v>
      </c>
      <c r="J233" s="54">
        <f t="shared" si="8"/>
        <v>8000</v>
      </c>
      <c r="K233" s="9">
        <f>K232+Tabla13[[#This Row],[COSTO TOTAL UNITARIO ESTIMADO]]</f>
        <v>158640</v>
      </c>
      <c r="L233" s="7" t="s">
        <v>17</v>
      </c>
      <c r="M233" s="7" t="s">
        <v>388</v>
      </c>
      <c r="N233" s="29"/>
      <c r="O233" s="30"/>
      <c r="T233" s="5"/>
    </row>
    <row r="234" spans="1:20" s="27" customFormat="1">
      <c r="A234" s="7" t="s">
        <v>255</v>
      </c>
      <c r="B234" s="13" t="s">
        <v>687</v>
      </c>
      <c r="C234" s="13" t="s">
        <v>705</v>
      </c>
      <c r="D234" s="38">
        <v>80</v>
      </c>
      <c r="E234" s="38">
        <v>80</v>
      </c>
      <c r="F234" s="38">
        <v>80</v>
      </c>
      <c r="G234" s="38">
        <v>80</v>
      </c>
      <c r="H234" s="38">
        <f>SUM('PACC - SNCC.F.053 (3)'!$D234:$G234)</f>
        <v>320</v>
      </c>
      <c r="I234" s="56">
        <v>25</v>
      </c>
      <c r="J234" s="54">
        <f t="shared" si="8"/>
        <v>8000</v>
      </c>
      <c r="K234" s="9">
        <f>K233+Tabla13[[#This Row],[COSTO TOTAL UNITARIO ESTIMADO]]</f>
        <v>166640</v>
      </c>
      <c r="L234" s="7" t="s">
        <v>17</v>
      </c>
      <c r="M234" s="7" t="s">
        <v>388</v>
      </c>
      <c r="N234" s="29"/>
      <c r="O234" s="30"/>
      <c r="T234" s="5"/>
    </row>
    <row r="235" spans="1:20" s="27" customFormat="1">
      <c r="A235" s="7" t="s">
        <v>255</v>
      </c>
      <c r="B235" s="13" t="s">
        <v>688</v>
      </c>
      <c r="C235" s="13" t="s">
        <v>705</v>
      </c>
      <c r="D235" s="38">
        <v>80</v>
      </c>
      <c r="E235" s="38">
        <v>80</v>
      </c>
      <c r="F235" s="38">
        <v>80</v>
      </c>
      <c r="G235" s="38">
        <v>80</v>
      </c>
      <c r="H235" s="38">
        <f>SUM('PACC - SNCC.F.053 (3)'!$D235:$G235)</f>
        <v>320</v>
      </c>
      <c r="I235" s="56">
        <v>32</v>
      </c>
      <c r="J235" s="54">
        <f t="shared" si="8"/>
        <v>10240</v>
      </c>
      <c r="K235" s="9">
        <f>K234+Tabla13[[#This Row],[COSTO TOTAL UNITARIO ESTIMADO]]</f>
        <v>176880</v>
      </c>
      <c r="L235" s="7" t="s">
        <v>17</v>
      </c>
      <c r="M235" s="7" t="s">
        <v>388</v>
      </c>
      <c r="N235" s="29"/>
      <c r="O235" s="30"/>
      <c r="T235" s="5"/>
    </row>
    <row r="236" spans="1:20" s="27" customFormat="1">
      <c r="A236" s="32" t="s">
        <v>255</v>
      </c>
      <c r="B236" s="43"/>
      <c r="C236" s="39"/>
      <c r="D236" s="40"/>
      <c r="E236" s="40"/>
      <c r="F236" s="40"/>
      <c r="G236" s="40"/>
      <c r="H236" s="40"/>
      <c r="I236" s="57"/>
      <c r="J236" s="55"/>
      <c r="K236" s="35">
        <f>K235</f>
        <v>176880</v>
      </c>
      <c r="L236" s="33"/>
      <c r="M236" s="75" t="s">
        <v>388</v>
      </c>
      <c r="N236" s="41"/>
      <c r="O236" s="42"/>
      <c r="T236" s="5"/>
    </row>
    <row r="237" spans="1:20" s="27" customFormat="1">
      <c r="A237" s="7" t="s">
        <v>57</v>
      </c>
      <c r="B237" s="64" t="s">
        <v>726</v>
      </c>
      <c r="C237" s="13" t="s">
        <v>494</v>
      </c>
      <c r="D237" s="38">
        <v>4600</v>
      </c>
      <c r="E237" s="38">
        <v>4600</v>
      </c>
      <c r="F237" s="38">
        <v>4600</v>
      </c>
      <c r="G237" s="38">
        <v>4600</v>
      </c>
      <c r="H237" s="38">
        <f>SUM('PACC - SNCC.F.053 (3)'!$D237:$G237)</f>
        <v>18400</v>
      </c>
      <c r="I237" s="56">
        <v>500</v>
      </c>
      <c r="J237" s="54">
        <f t="shared" ref="J237:J247" si="9">+H237*I237</f>
        <v>9200000</v>
      </c>
      <c r="K237" s="9">
        <f>Tabla13[[#This Row],[COSTO TOTAL UNITARIO ESTIMADO]]</f>
        <v>9200000</v>
      </c>
      <c r="L237" s="7" t="s">
        <v>18</v>
      </c>
      <c r="M237" s="7" t="s">
        <v>388</v>
      </c>
      <c r="N237" s="29"/>
      <c r="O237" s="30"/>
      <c r="T237" s="5"/>
    </row>
    <row r="238" spans="1:20" s="27" customFormat="1">
      <c r="A238" s="7" t="s">
        <v>57</v>
      </c>
      <c r="B238" s="64" t="s">
        <v>727</v>
      </c>
      <c r="C238" s="13" t="s">
        <v>494</v>
      </c>
      <c r="D238" s="38">
        <v>330</v>
      </c>
      <c r="E238" s="38">
        <v>330</v>
      </c>
      <c r="F238" s="38">
        <v>330</v>
      </c>
      <c r="G238" s="38">
        <v>330</v>
      </c>
      <c r="H238" s="38">
        <f>SUM('PACC - SNCC.F.053 (3)'!$D238:$G238)</f>
        <v>1320</v>
      </c>
      <c r="I238" s="56">
        <v>200</v>
      </c>
      <c r="J238" s="54">
        <f t="shared" si="9"/>
        <v>264000</v>
      </c>
      <c r="K238" s="9">
        <f>K237+Tabla13[[#This Row],[COSTO TOTAL UNITARIO ESTIMADO]]</f>
        <v>9464000</v>
      </c>
      <c r="L238" s="7" t="s">
        <v>18</v>
      </c>
      <c r="M238" s="7" t="s">
        <v>388</v>
      </c>
      <c r="N238" s="29"/>
      <c r="O238" s="30"/>
      <c r="T238" s="5"/>
    </row>
    <row r="239" spans="1:20" s="27" customFormat="1">
      <c r="A239" s="7" t="s">
        <v>57</v>
      </c>
      <c r="B239" s="64" t="s">
        <v>728</v>
      </c>
      <c r="C239" s="13" t="s">
        <v>382</v>
      </c>
      <c r="D239" s="38">
        <v>140</v>
      </c>
      <c r="E239" s="38">
        <v>140</v>
      </c>
      <c r="F239" s="38">
        <v>140</v>
      </c>
      <c r="G239" s="38">
        <v>140</v>
      </c>
      <c r="H239" s="38">
        <f>SUM('PACC - SNCC.F.053 (3)'!$D239:$G239)</f>
        <v>560</v>
      </c>
      <c r="I239" s="56">
        <v>100</v>
      </c>
      <c r="J239" s="54">
        <f t="shared" si="9"/>
        <v>56000</v>
      </c>
      <c r="K239" s="9">
        <f>K238+Tabla13[[#This Row],[COSTO TOTAL UNITARIO ESTIMADO]]</f>
        <v>9520000</v>
      </c>
      <c r="L239" s="7" t="s">
        <v>18</v>
      </c>
      <c r="M239" s="7" t="s">
        <v>388</v>
      </c>
      <c r="N239" s="29"/>
      <c r="O239" s="30"/>
      <c r="T239" s="5"/>
    </row>
    <row r="240" spans="1:20" s="27" customFormat="1">
      <c r="A240" s="7" t="s">
        <v>59</v>
      </c>
      <c r="B240" s="64" t="s">
        <v>729</v>
      </c>
      <c r="C240" s="13" t="s">
        <v>730</v>
      </c>
      <c r="D240" s="38">
        <v>60</v>
      </c>
      <c r="E240" s="38">
        <v>60</v>
      </c>
      <c r="F240" s="38">
        <v>60</v>
      </c>
      <c r="G240" s="38">
        <v>60</v>
      </c>
      <c r="H240" s="38">
        <f>SUM('PACC - SNCC.F.053 (3)'!$D240:$G240)</f>
        <v>240</v>
      </c>
      <c r="I240" s="56">
        <v>175</v>
      </c>
      <c r="J240" s="54">
        <f t="shared" si="9"/>
        <v>42000</v>
      </c>
      <c r="K240" s="9">
        <f>K239+Tabla13[[#This Row],[COSTO TOTAL UNITARIO ESTIMADO]]</f>
        <v>9562000</v>
      </c>
      <c r="L240" s="7" t="s">
        <v>17</v>
      </c>
      <c r="M240" s="7" t="s">
        <v>388</v>
      </c>
      <c r="N240" s="29"/>
      <c r="O240" s="30"/>
      <c r="T240" s="5"/>
    </row>
    <row r="241" spans="1:20" s="27" customFormat="1">
      <c r="A241" s="7" t="s">
        <v>59</v>
      </c>
      <c r="B241" s="64" t="s">
        <v>731</v>
      </c>
      <c r="C241" s="13" t="s">
        <v>730</v>
      </c>
      <c r="D241" s="38">
        <v>60</v>
      </c>
      <c r="E241" s="38">
        <v>60</v>
      </c>
      <c r="F241" s="38">
        <v>60</v>
      </c>
      <c r="G241" s="38">
        <v>60</v>
      </c>
      <c r="H241" s="38">
        <f>SUM('PACC - SNCC.F.053 (3)'!$D241:$G241)</f>
        <v>240</v>
      </c>
      <c r="I241" s="56">
        <v>190</v>
      </c>
      <c r="J241" s="54">
        <f t="shared" si="9"/>
        <v>45600</v>
      </c>
      <c r="K241" s="9">
        <f>K240+Tabla13[[#This Row],[COSTO TOTAL UNITARIO ESTIMADO]]</f>
        <v>9607600</v>
      </c>
      <c r="L241" s="7" t="s">
        <v>17</v>
      </c>
      <c r="M241" s="7" t="s">
        <v>388</v>
      </c>
      <c r="N241" s="29"/>
      <c r="O241" s="30"/>
      <c r="T241" s="5"/>
    </row>
    <row r="242" spans="1:20" s="27" customFormat="1">
      <c r="A242" s="7" t="s">
        <v>59</v>
      </c>
      <c r="B242" s="64" t="s">
        <v>732</v>
      </c>
      <c r="C242" s="13" t="s">
        <v>730</v>
      </c>
      <c r="D242" s="38">
        <v>60</v>
      </c>
      <c r="E242" s="38">
        <v>60</v>
      </c>
      <c r="F242" s="38">
        <v>60</v>
      </c>
      <c r="G242" s="38">
        <v>60</v>
      </c>
      <c r="H242" s="38">
        <f>SUM('PACC - SNCC.F.053 (3)'!$D242:$G242)</f>
        <v>240</v>
      </c>
      <c r="I242" s="56">
        <v>200</v>
      </c>
      <c r="J242" s="54">
        <f t="shared" si="9"/>
        <v>48000</v>
      </c>
      <c r="K242" s="9">
        <f>K241+Tabla13[[#This Row],[COSTO TOTAL UNITARIO ESTIMADO]]</f>
        <v>9655600</v>
      </c>
      <c r="L242" s="7" t="s">
        <v>17</v>
      </c>
      <c r="M242" s="7" t="s">
        <v>388</v>
      </c>
      <c r="N242" s="29"/>
      <c r="O242" s="30"/>
      <c r="T242" s="5"/>
    </row>
    <row r="243" spans="1:20" s="27" customFormat="1">
      <c r="A243" s="7" t="s">
        <v>59</v>
      </c>
      <c r="B243" s="64" t="s">
        <v>733</v>
      </c>
      <c r="C243" s="13" t="s">
        <v>730</v>
      </c>
      <c r="D243" s="38">
        <v>72</v>
      </c>
      <c r="E243" s="38">
        <v>72</v>
      </c>
      <c r="F243" s="38">
        <v>72</v>
      </c>
      <c r="G243" s="38">
        <v>72</v>
      </c>
      <c r="H243" s="38">
        <f>SUM('PACC - SNCC.F.053 (3)'!$D243:$G243)</f>
        <v>288</v>
      </c>
      <c r="I243" s="56">
        <v>195</v>
      </c>
      <c r="J243" s="54">
        <f t="shared" si="9"/>
        <v>56160</v>
      </c>
      <c r="K243" s="9">
        <f>K242+Tabla13[[#This Row],[COSTO TOTAL UNITARIO ESTIMADO]]</f>
        <v>9711760</v>
      </c>
      <c r="L243" s="7" t="s">
        <v>17</v>
      </c>
      <c r="M243" s="7" t="s">
        <v>388</v>
      </c>
      <c r="N243" s="29"/>
      <c r="O243" s="30"/>
      <c r="T243" s="5"/>
    </row>
    <row r="244" spans="1:20" s="27" customFormat="1">
      <c r="A244" s="7" t="s">
        <v>59</v>
      </c>
      <c r="B244" s="64" t="s">
        <v>734</v>
      </c>
      <c r="C244" s="13" t="s">
        <v>735</v>
      </c>
      <c r="D244" s="38">
        <v>12</v>
      </c>
      <c r="E244" s="38">
        <v>12</v>
      </c>
      <c r="F244" s="38">
        <v>12</v>
      </c>
      <c r="G244" s="38">
        <v>12</v>
      </c>
      <c r="H244" s="38">
        <f>SUM('PACC - SNCC.F.053 (3)'!$D244:$G244)</f>
        <v>48</v>
      </c>
      <c r="I244" s="56">
        <v>350</v>
      </c>
      <c r="J244" s="54">
        <f t="shared" si="9"/>
        <v>16800</v>
      </c>
      <c r="K244" s="9">
        <f>K243+Tabla13[[#This Row],[COSTO TOTAL UNITARIO ESTIMADO]]</f>
        <v>9728560</v>
      </c>
      <c r="L244" s="7" t="s">
        <v>17</v>
      </c>
      <c r="M244" s="7" t="s">
        <v>388</v>
      </c>
      <c r="N244" s="29"/>
      <c r="O244" s="30"/>
      <c r="T244" s="5"/>
    </row>
    <row r="245" spans="1:20" s="27" customFormat="1">
      <c r="A245" s="7" t="s">
        <v>59</v>
      </c>
      <c r="B245" s="64" t="s">
        <v>736</v>
      </c>
      <c r="C245" s="13" t="s">
        <v>737</v>
      </c>
      <c r="D245" s="38">
        <v>2</v>
      </c>
      <c r="E245" s="38">
        <v>2</v>
      </c>
      <c r="F245" s="38">
        <v>2</v>
      </c>
      <c r="G245" s="38">
        <v>2</v>
      </c>
      <c r="H245" s="38">
        <f>SUM('PACC - SNCC.F.053 (3)'!$D245:$G245)</f>
        <v>8</v>
      </c>
      <c r="I245" s="56">
        <v>720</v>
      </c>
      <c r="J245" s="54">
        <f t="shared" si="9"/>
        <v>5760</v>
      </c>
      <c r="K245" s="9">
        <f>K244+Tabla13[[#This Row],[COSTO TOTAL UNITARIO ESTIMADO]]</f>
        <v>9734320</v>
      </c>
      <c r="L245" s="7" t="s">
        <v>17</v>
      </c>
      <c r="M245" s="7" t="s">
        <v>388</v>
      </c>
      <c r="N245" s="29"/>
      <c r="O245" s="30"/>
      <c r="T245" s="5"/>
    </row>
    <row r="246" spans="1:20" s="27" customFormat="1">
      <c r="A246" s="7" t="s">
        <v>58</v>
      </c>
      <c r="B246" s="64" t="s">
        <v>738</v>
      </c>
      <c r="C246" s="13" t="s">
        <v>739</v>
      </c>
      <c r="D246" s="38">
        <v>36</v>
      </c>
      <c r="E246" s="38">
        <v>36</v>
      </c>
      <c r="F246" s="38">
        <v>36</v>
      </c>
      <c r="G246" s="38">
        <v>36</v>
      </c>
      <c r="H246" s="38">
        <f>SUM('PACC - SNCC.F.053 (3)'!$D246:$G246)</f>
        <v>144</v>
      </c>
      <c r="I246" s="56">
        <v>675</v>
      </c>
      <c r="J246" s="54">
        <f t="shared" si="9"/>
        <v>97200</v>
      </c>
      <c r="K246" s="9">
        <f>K245+Tabla13[[#This Row],[COSTO TOTAL UNITARIO ESTIMADO]]</f>
        <v>9831520</v>
      </c>
      <c r="L246" s="7" t="s">
        <v>17</v>
      </c>
      <c r="M246" s="7" t="s">
        <v>388</v>
      </c>
      <c r="N246" s="29"/>
      <c r="O246" s="30"/>
      <c r="T246" s="5"/>
    </row>
    <row r="247" spans="1:20" s="27" customFormat="1">
      <c r="A247" s="7" t="s">
        <v>57</v>
      </c>
      <c r="B247" s="64" t="s">
        <v>725</v>
      </c>
      <c r="C247" s="13" t="s">
        <v>702</v>
      </c>
      <c r="D247" s="38">
        <v>1500</v>
      </c>
      <c r="E247" s="38">
        <v>1500</v>
      </c>
      <c r="F247" s="38">
        <v>1500</v>
      </c>
      <c r="G247" s="38">
        <v>1500</v>
      </c>
      <c r="H247" s="38">
        <f>SUM('PACC - SNCC.F.053 (3)'!$D247:$G247)</f>
        <v>6000</v>
      </c>
      <c r="I247" s="56">
        <v>212</v>
      </c>
      <c r="J247" s="54">
        <f t="shared" si="9"/>
        <v>1272000</v>
      </c>
      <c r="K247" s="9">
        <f>K246+Tabla13[[#This Row],[COSTO TOTAL UNITARIO ESTIMADO]]</f>
        <v>11103520</v>
      </c>
      <c r="L247" s="7" t="s">
        <v>18</v>
      </c>
      <c r="M247" s="7" t="s">
        <v>388</v>
      </c>
      <c r="N247" s="29"/>
      <c r="O247" s="30"/>
      <c r="T247" s="5"/>
    </row>
    <row r="248" spans="1:20" s="27" customFormat="1">
      <c r="A248" s="32" t="s">
        <v>57</v>
      </c>
      <c r="B248" s="65"/>
      <c r="C248" s="43"/>
      <c r="D248" s="40"/>
      <c r="E248" s="40"/>
      <c r="F248" s="40"/>
      <c r="G248" s="40"/>
      <c r="H248" s="40">
        <f>SUM('PACC - SNCC.F.053 (3)'!$D248:$G248)</f>
        <v>0</v>
      </c>
      <c r="I248" s="57"/>
      <c r="J248" s="55"/>
      <c r="K248" s="35">
        <f>K247</f>
        <v>11103520</v>
      </c>
      <c r="L248" s="33"/>
      <c r="M248" s="75" t="s">
        <v>388</v>
      </c>
      <c r="N248" s="41"/>
      <c r="O248" s="42"/>
      <c r="T248" s="5"/>
    </row>
    <row r="249" spans="1:20" s="27" customFormat="1">
      <c r="A249" s="7" t="s">
        <v>291</v>
      </c>
      <c r="B249" s="64" t="s">
        <v>748</v>
      </c>
      <c r="C249" s="13" t="s">
        <v>857</v>
      </c>
      <c r="D249" s="38"/>
      <c r="E249" s="38">
        <v>1</v>
      </c>
      <c r="F249" s="38"/>
      <c r="G249" s="38"/>
      <c r="H249" s="38">
        <f>SUM('PACC - SNCC.F.053 (3)'!$D249:$G249)</f>
        <v>1</v>
      </c>
      <c r="I249" s="56">
        <v>950000</v>
      </c>
      <c r="J249" s="54">
        <f t="shared" ref="J249:J268" si="10">+H249*I249</f>
        <v>950000</v>
      </c>
      <c r="K249" s="9">
        <f>Tabla13[[#This Row],[COSTO TOTAL UNITARIO ESTIMADO]]</f>
        <v>950000</v>
      </c>
      <c r="L249" s="7" t="s">
        <v>20</v>
      </c>
      <c r="M249" s="7" t="s">
        <v>388</v>
      </c>
      <c r="N249" s="29"/>
      <c r="O249" s="30"/>
      <c r="T249" s="5"/>
    </row>
    <row r="250" spans="1:20" s="27" customFormat="1">
      <c r="A250" s="7" t="s">
        <v>291</v>
      </c>
      <c r="B250" s="64" t="s">
        <v>706</v>
      </c>
      <c r="C250" s="13" t="s">
        <v>857</v>
      </c>
      <c r="D250" s="38">
        <v>3</v>
      </c>
      <c r="E250" s="38">
        <v>3</v>
      </c>
      <c r="F250" s="38">
        <v>3</v>
      </c>
      <c r="G250" s="38">
        <v>3</v>
      </c>
      <c r="H250" s="38">
        <f>SUM('PACC - SNCC.F.053 (3)'!$D250:$G250)</f>
        <v>12</v>
      </c>
      <c r="I250" s="56">
        <v>5000</v>
      </c>
      <c r="J250" s="54">
        <f t="shared" si="10"/>
        <v>60000</v>
      </c>
      <c r="K250" s="9">
        <f>K249+Tabla13[[#This Row],[COSTO TOTAL UNITARIO ESTIMADO]]</f>
        <v>1010000</v>
      </c>
      <c r="L250" s="7" t="s">
        <v>20</v>
      </c>
      <c r="M250" s="7" t="s">
        <v>388</v>
      </c>
      <c r="N250" s="29"/>
      <c r="O250" s="30"/>
      <c r="T250" s="5"/>
    </row>
    <row r="251" spans="1:20" s="27" customFormat="1">
      <c r="A251" s="32" t="s">
        <v>291</v>
      </c>
      <c r="B251" s="65"/>
      <c r="C251" s="43"/>
      <c r="D251" s="40"/>
      <c r="E251" s="40"/>
      <c r="F251" s="40"/>
      <c r="G251" s="40"/>
      <c r="H251" s="40">
        <f>SUM('PACC - SNCC.F.053 (3)'!$D251:$G251)</f>
        <v>0</v>
      </c>
      <c r="I251" s="57"/>
      <c r="J251" s="55">
        <f t="shared" si="10"/>
        <v>0</v>
      </c>
      <c r="K251" s="35">
        <f>K250</f>
        <v>1010000</v>
      </c>
      <c r="L251" s="33"/>
      <c r="M251" s="75" t="s">
        <v>388</v>
      </c>
      <c r="N251" s="41"/>
      <c r="O251" s="42"/>
      <c r="T251" s="5"/>
    </row>
    <row r="252" spans="1:20" s="27" customFormat="1">
      <c r="A252" s="7" t="s">
        <v>266</v>
      </c>
      <c r="B252" s="64" t="s">
        <v>707</v>
      </c>
      <c r="C252" s="13" t="s">
        <v>750</v>
      </c>
      <c r="D252" s="38">
        <v>10</v>
      </c>
      <c r="E252" s="38">
        <v>10</v>
      </c>
      <c r="F252" s="38">
        <v>10</v>
      </c>
      <c r="G252" s="38">
        <v>10</v>
      </c>
      <c r="H252" s="38">
        <f>SUM('PACC - SNCC.F.053 (3)'!$D252:$G252)</f>
        <v>40</v>
      </c>
      <c r="I252" s="56">
        <v>2500</v>
      </c>
      <c r="J252" s="54">
        <f t="shared" si="10"/>
        <v>100000</v>
      </c>
      <c r="K252" s="9">
        <f>Tabla13[[#This Row],[COSTO TOTAL UNITARIO ESTIMADO]]</f>
        <v>100000</v>
      </c>
      <c r="L252" s="7" t="s">
        <v>17</v>
      </c>
      <c r="M252" s="7" t="s">
        <v>388</v>
      </c>
      <c r="N252" s="29"/>
      <c r="O252" s="30"/>
      <c r="T252" s="5"/>
    </row>
    <row r="253" spans="1:20" s="27" customFormat="1">
      <c r="A253" s="7" t="s">
        <v>266</v>
      </c>
      <c r="B253" s="64" t="s">
        <v>708</v>
      </c>
      <c r="C253" s="13" t="s">
        <v>858</v>
      </c>
      <c r="D253" s="38"/>
      <c r="E253" s="38">
        <v>2</v>
      </c>
      <c r="F253" s="38">
        <v>2</v>
      </c>
      <c r="G253" s="38">
        <v>2</v>
      </c>
      <c r="H253" s="38">
        <f>SUM('PACC - SNCC.F.053 (3)'!$D253:$G253)</f>
        <v>6</v>
      </c>
      <c r="I253" s="56">
        <v>10000</v>
      </c>
      <c r="J253" s="54">
        <f t="shared" si="10"/>
        <v>60000</v>
      </c>
      <c r="K253" s="9">
        <f>K252+Tabla13[[#This Row],[COSTO TOTAL UNITARIO ESTIMADO]]</f>
        <v>160000</v>
      </c>
      <c r="L253" s="7" t="s">
        <v>17</v>
      </c>
      <c r="M253" s="7" t="s">
        <v>388</v>
      </c>
      <c r="N253" s="29"/>
      <c r="O253" s="30"/>
      <c r="T253" s="5"/>
    </row>
    <row r="254" spans="1:20" s="27" customFormat="1">
      <c r="A254" s="7" t="s">
        <v>266</v>
      </c>
      <c r="B254" s="64" t="s">
        <v>709</v>
      </c>
      <c r="C254" s="13" t="s">
        <v>485</v>
      </c>
      <c r="D254" s="38">
        <v>400</v>
      </c>
      <c r="E254" s="38">
        <v>25</v>
      </c>
      <c r="F254" s="38">
        <v>25</v>
      </c>
      <c r="G254" s="38">
        <v>25</v>
      </c>
      <c r="H254" s="38">
        <f>SUM('PACC - SNCC.F.053 (3)'!$D254:$G254)</f>
        <v>475</v>
      </c>
      <c r="I254" s="56">
        <v>150</v>
      </c>
      <c r="J254" s="54">
        <f t="shared" si="10"/>
        <v>71250</v>
      </c>
      <c r="K254" s="9">
        <f>K253+Tabla13[[#This Row],[COSTO TOTAL UNITARIO ESTIMADO]]</f>
        <v>231250</v>
      </c>
      <c r="L254" s="7" t="s">
        <v>17</v>
      </c>
      <c r="M254" s="7" t="s">
        <v>388</v>
      </c>
      <c r="N254" s="29"/>
      <c r="O254" s="30"/>
      <c r="T254" s="5"/>
    </row>
    <row r="255" spans="1:20" s="27" customFormat="1">
      <c r="A255" s="7" t="s">
        <v>266</v>
      </c>
      <c r="B255" s="64" t="s">
        <v>740</v>
      </c>
      <c r="C255" s="13" t="s">
        <v>485</v>
      </c>
      <c r="D255" s="38">
        <v>3</v>
      </c>
      <c r="E255" s="38">
        <v>3</v>
      </c>
      <c r="F255" s="38">
        <v>3</v>
      </c>
      <c r="G255" s="38">
        <v>3</v>
      </c>
      <c r="H255" s="38">
        <f>SUM('PACC - SNCC.F.053 (3)'!$D255:$G255)</f>
        <v>12</v>
      </c>
      <c r="I255" s="56">
        <v>1200</v>
      </c>
      <c r="J255" s="54">
        <f t="shared" si="10"/>
        <v>14400</v>
      </c>
      <c r="K255" s="9">
        <f>K254+Tabla13[[#This Row],[COSTO TOTAL UNITARIO ESTIMADO]]</f>
        <v>245650</v>
      </c>
      <c r="L255" s="7" t="s">
        <v>17</v>
      </c>
      <c r="M255" s="7" t="s">
        <v>388</v>
      </c>
      <c r="N255" s="29"/>
      <c r="O255" s="30"/>
      <c r="T255" s="5"/>
    </row>
    <row r="256" spans="1:20" s="27" customFormat="1">
      <c r="A256" s="7" t="s">
        <v>266</v>
      </c>
      <c r="B256" s="64" t="s">
        <v>772</v>
      </c>
      <c r="C256" s="13" t="s">
        <v>773</v>
      </c>
      <c r="D256" s="38"/>
      <c r="E256" s="38"/>
      <c r="F256" s="38"/>
      <c r="G256" s="38">
        <v>12</v>
      </c>
      <c r="H256" s="38">
        <f>SUM('PACC - SNCC.F.053 (3)'!$D256:$G256)</f>
        <v>12</v>
      </c>
      <c r="I256" s="56">
        <v>1000</v>
      </c>
      <c r="J256" s="54">
        <f t="shared" si="10"/>
        <v>12000</v>
      </c>
      <c r="K256" s="9">
        <f>K255+Tabla13[[#This Row],[COSTO TOTAL UNITARIO ESTIMADO]]</f>
        <v>257650</v>
      </c>
      <c r="L256" s="7" t="s">
        <v>17</v>
      </c>
      <c r="M256" s="7" t="s">
        <v>388</v>
      </c>
      <c r="N256" s="29"/>
      <c r="O256" s="30"/>
      <c r="T256" s="5"/>
    </row>
    <row r="257" spans="1:20" s="27" customFormat="1">
      <c r="A257" s="7" t="s">
        <v>266</v>
      </c>
      <c r="B257" s="64" t="s">
        <v>710</v>
      </c>
      <c r="C257" s="13" t="s">
        <v>485</v>
      </c>
      <c r="D257" s="38"/>
      <c r="E257" s="38">
        <v>20</v>
      </c>
      <c r="F257" s="38"/>
      <c r="G257" s="38"/>
      <c r="H257" s="38">
        <f>SUM('PACC - SNCC.F.053 (3)'!$D257:$G257)</f>
        <v>20</v>
      </c>
      <c r="I257" s="56">
        <v>1200</v>
      </c>
      <c r="J257" s="54">
        <f t="shared" si="10"/>
        <v>24000</v>
      </c>
      <c r="K257" s="9">
        <f>K256+Tabla13[[#This Row],[COSTO TOTAL UNITARIO ESTIMADO]]</f>
        <v>281650</v>
      </c>
      <c r="L257" s="7" t="s">
        <v>17</v>
      </c>
      <c r="M257" s="7" t="s">
        <v>388</v>
      </c>
      <c r="N257" s="29"/>
      <c r="O257" s="30"/>
      <c r="T257" s="5"/>
    </row>
    <row r="258" spans="1:20" s="27" customFormat="1">
      <c r="A258" s="7" t="s">
        <v>266</v>
      </c>
      <c r="B258" s="64" t="s">
        <v>711</v>
      </c>
      <c r="C258" s="13" t="s">
        <v>382</v>
      </c>
      <c r="D258" s="38"/>
      <c r="E258" s="38">
        <v>2</v>
      </c>
      <c r="F258" s="38">
        <v>2</v>
      </c>
      <c r="G258" s="38">
        <v>2</v>
      </c>
      <c r="H258" s="38">
        <f>SUM('PACC - SNCC.F.053 (3)'!$D258:$G258)</f>
        <v>6</v>
      </c>
      <c r="I258" s="56">
        <v>3200</v>
      </c>
      <c r="J258" s="54">
        <f t="shared" si="10"/>
        <v>19200</v>
      </c>
      <c r="K258" s="9">
        <f>K257+Tabla13[[#This Row],[COSTO TOTAL UNITARIO ESTIMADO]]</f>
        <v>300850</v>
      </c>
      <c r="L258" s="7" t="s">
        <v>17</v>
      </c>
      <c r="M258" s="7" t="s">
        <v>388</v>
      </c>
      <c r="N258" s="29"/>
      <c r="O258" s="30"/>
      <c r="T258" s="5"/>
    </row>
    <row r="259" spans="1:20" s="27" customFormat="1">
      <c r="A259" s="7" t="s">
        <v>266</v>
      </c>
      <c r="B259" s="64" t="s">
        <v>845</v>
      </c>
      <c r="C259" s="13" t="s">
        <v>749</v>
      </c>
      <c r="D259" s="38">
        <v>2</v>
      </c>
      <c r="E259" s="38"/>
      <c r="F259" s="38"/>
      <c r="G259" s="38"/>
      <c r="H259" s="38">
        <f>SUM('PACC - SNCC.F.053 (3)'!$D259:$G259)</f>
        <v>2</v>
      </c>
      <c r="I259" s="56">
        <v>3200</v>
      </c>
      <c r="J259" s="54">
        <f t="shared" si="10"/>
        <v>6400</v>
      </c>
      <c r="K259" s="9">
        <f>K258+Tabla13[[#This Row],[COSTO TOTAL UNITARIO ESTIMADO]]</f>
        <v>307250</v>
      </c>
      <c r="L259" s="7" t="s">
        <v>17</v>
      </c>
      <c r="M259" s="7" t="s">
        <v>388</v>
      </c>
      <c r="N259" s="29"/>
      <c r="O259" s="30"/>
      <c r="T259" s="5"/>
    </row>
    <row r="260" spans="1:20" s="27" customFormat="1">
      <c r="A260" s="7" t="s">
        <v>266</v>
      </c>
      <c r="B260" s="64" t="s">
        <v>757</v>
      </c>
      <c r="C260" s="13" t="s">
        <v>749</v>
      </c>
      <c r="D260" s="38"/>
      <c r="E260" s="38">
        <v>2</v>
      </c>
      <c r="F260" s="38"/>
      <c r="G260" s="38"/>
      <c r="H260" s="38">
        <f>SUM('PACC - SNCC.F.053 (3)'!$D260:$G260)</f>
        <v>2</v>
      </c>
      <c r="I260" s="56">
        <v>2500</v>
      </c>
      <c r="J260" s="54">
        <f t="shared" si="10"/>
        <v>5000</v>
      </c>
      <c r="K260" s="9">
        <f>K259+Tabla13[[#This Row],[COSTO TOTAL UNITARIO ESTIMADO]]</f>
        <v>312250</v>
      </c>
      <c r="L260" s="7" t="s">
        <v>17</v>
      </c>
      <c r="M260" s="7" t="s">
        <v>388</v>
      </c>
      <c r="N260" s="29"/>
      <c r="O260" s="30"/>
      <c r="T260" s="5"/>
    </row>
    <row r="261" spans="1:20" s="27" customFormat="1">
      <c r="A261" s="7" t="s">
        <v>266</v>
      </c>
      <c r="B261" s="64" t="s">
        <v>756</v>
      </c>
      <c r="C261" s="13" t="s">
        <v>749</v>
      </c>
      <c r="D261" s="38">
        <v>10</v>
      </c>
      <c r="E261" s="38"/>
      <c r="F261" s="38"/>
      <c r="G261" s="38"/>
      <c r="H261" s="38">
        <f>SUM('PACC - SNCC.F.053 (3)'!$D261:$G261)</f>
        <v>10</v>
      </c>
      <c r="I261" s="56">
        <v>1500</v>
      </c>
      <c r="J261" s="54">
        <f t="shared" si="10"/>
        <v>15000</v>
      </c>
      <c r="K261" s="9">
        <f>K260+Tabla13[[#This Row],[COSTO TOTAL UNITARIO ESTIMADO]]</f>
        <v>327250</v>
      </c>
      <c r="L261" s="7" t="s">
        <v>17</v>
      </c>
      <c r="M261" s="7" t="s">
        <v>388</v>
      </c>
      <c r="N261" s="29"/>
      <c r="O261" s="30"/>
      <c r="T261" s="5"/>
    </row>
    <row r="262" spans="1:20" s="27" customFormat="1">
      <c r="A262" s="7" t="s">
        <v>266</v>
      </c>
      <c r="B262" s="64" t="s">
        <v>842</v>
      </c>
      <c r="C262" s="13" t="s">
        <v>749</v>
      </c>
      <c r="D262" s="38">
        <v>25</v>
      </c>
      <c r="E262" s="38">
        <v>25</v>
      </c>
      <c r="F262" s="38">
        <v>25</v>
      </c>
      <c r="G262" s="38">
        <v>25</v>
      </c>
      <c r="H262" s="38">
        <f>SUM('PACC - SNCC.F.053 (3)'!$D262:$G262)</f>
        <v>100</v>
      </c>
      <c r="I262" s="56">
        <v>2000</v>
      </c>
      <c r="J262" s="54">
        <f t="shared" si="10"/>
        <v>200000</v>
      </c>
      <c r="K262" s="9">
        <f>K261+Tabla13[[#This Row],[COSTO TOTAL UNITARIO ESTIMADO]]</f>
        <v>527250</v>
      </c>
      <c r="L262" s="7" t="s">
        <v>17</v>
      </c>
      <c r="M262" s="7" t="s">
        <v>388</v>
      </c>
      <c r="N262" s="29"/>
      <c r="O262" s="30"/>
      <c r="T262" s="5"/>
    </row>
    <row r="263" spans="1:20" s="27" customFormat="1">
      <c r="A263" s="7" t="s">
        <v>266</v>
      </c>
      <c r="B263" s="64" t="s">
        <v>751</v>
      </c>
      <c r="C263" s="13" t="s">
        <v>485</v>
      </c>
      <c r="D263" s="38">
        <v>500</v>
      </c>
      <c r="E263" s="38">
        <v>500</v>
      </c>
      <c r="F263" s="38">
        <v>500</v>
      </c>
      <c r="G263" s="38">
        <v>500</v>
      </c>
      <c r="H263" s="38">
        <f>SUM('PACC - SNCC.F.053 (3)'!$D263:$G263)</f>
        <v>2000</v>
      </c>
      <c r="I263" s="56">
        <v>15</v>
      </c>
      <c r="J263" s="54">
        <f t="shared" si="10"/>
        <v>30000</v>
      </c>
      <c r="K263" s="9">
        <f>K262+Tabla13[[#This Row],[COSTO TOTAL UNITARIO ESTIMADO]]</f>
        <v>557250</v>
      </c>
      <c r="L263" s="7" t="s">
        <v>17</v>
      </c>
      <c r="M263" s="7" t="s">
        <v>388</v>
      </c>
      <c r="N263" s="29"/>
      <c r="O263" s="30"/>
      <c r="T263" s="5"/>
    </row>
    <row r="264" spans="1:20" s="27" customFormat="1">
      <c r="A264" s="7" t="s">
        <v>266</v>
      </c>
      <c r="B264" s="64" t="s">
        <v>752</v>
      </c>
      <c r="C264" s="13" t="s">
        <v>749</v>
      </c>
      <c r="D264" s="38">
        <v>2</v>
      </c>
      <c r="E264" s="38">
        <v>2</v>
      </c>
      <c r="F264" s="38">
        <v>2</v>
      </c>
      <c r="G264" s="38">
        <v>2</v>
      </c>
      <c r="H264" s="38">
        <f>SUM('PACC - SNCC.F.053 (3)'!$D264:$G264)</f>
        <v>8</v>
      </c>
      <c r="I264" s="56">
        <v>1800</v>
      </c>
      <c r="J264" s="54">
        <f t="shared" si="10"/>
        <v>14400</v>
      </c>
      <c r="K264" s="9">
        <f>K263+Tabla13[[#This Row],[COSTO TOTAL UNITARIO ESTIMADO]]</f>
        <v>571650</v>
      </c>
      <c r="L264" s="7" t="s">
        <v>17</v>
      </c>
      <c r="M264" s="7" t="s">
        <v>388</v>
      </c>
      <c r="N264" s="29"/>
      <c r="O264" s="30"/>
      <c r="T264" s="5"/>
    </row>
    <row r="265" spans="1:20" s="27" customFormat="1">
      <c r="A265" s="7" t="s">
        <v>266</v>
      </c>
      <c r="B265" s="64" t="s">
        <v>753</v>
      </c>
      <c r="C265" s="13" t="s">
        <v>754</v>
      </c>
      <c r="D265" s="38"/>
      <c r="E265" s="38">
        <v>12</v>
      </c>
      <c r="F265" s="38"/>
      <c r="G265" s="38"/>
      <c r="H265" s="38">
        <f>SUM('PACC - SNCC.F.053 (3)'!$D265:$G265)</f>
        <v>12</v>
      </c>
      <c r="I265" s="56">
        <v>80</v>
      </c>
      <c r="J265" s="54">
        <f t="shared" si="10"/>
        <v>960</v>
      </c>
      <c r="K265" s="9">
        <f>K264+Tabla13[[#This Row],[COSTO TOTAL UNITARIO ESTIMADO]]</f>
        <v>572610</v>
      </c>
      <c r="L265" s="7" t="s">
        <v>17</v>
      </c>
      <c r="M265" s="7" t="s">
        <v>388</v>
      </c>
      <c r="N265" s="29"/>
      <c r="O265" s="30"/>
      <c r="T265" s="5"/>
    </row>
    <row r="266" spans="1:20" s="27" customFormat="1">
      <c r="A266" s="7" t="s">
        <v>266</v>
      </c>
      <c r="B266" s="64" t="s">
        <v>755</v>
      </c>
      <c r="C266" s="13" t="s">
        <v>754</v>
      </c>
      <c r="D266" s="38"/>
      <c r="E266" s="38">
        <v>12</v>
      </c>
      <c r="F266" s="38"/>
      <c r="G266" s="38"/>
      <c r="H266" s="38">
        <f>SUM('PACC - SNCC.F.053 (3)'!$D266:$G266)</f>
        <v>12</v>
      </c>
      <c r="I266" s="56">
        <v>120</v>
      </c>
      <c r="J266" s="54">
        <f t="shared" si="10"/>
        <v>1440</v>
      </c>
      <c r="K266" s="9">
        <f>K265+Tabla13[[#This Row],[COSTO TOTAL UNITARIO ESTIMADO]]</f>
        <v>574050</v>
      </c>
      <c r="L266" s="7" t="s">
        <v>17</v>
      </c>
      <c r="M266" s="7" t="s">
        <v>388</v>
      </c>
      <c r="N266" s="29"/>
      <c r="O266" s="30"/>
      <c r="T266" s="5"/>
    </row>
    <row r="267" spans="1:20" s="27" customFormat="1">
      <c r="A267" s="7" t="s">
        <v>266</v>
      </c>
      <c r="B267" s="64" t="s">
        <v>741</v>
      </c>
      <c r="C267" s="13" t="s">
        <v>754</v>
      </c>
      <c r="D267" s="38">
        <v>4</v>
      </c>
      <c r="E267" s="38">
        <v>4</v>
      </c>
      <c r="F267" s="38">
        <v>4</v>
      </c>
      <c r="G267" s="38">
        <v>4</v>
      </c>
      <c r="H267" s="38">
        <f>SUM('PACC - SNCC.F.053 (3)'!$D267:$G267)</f>
        <v>16</v>
      </c>
      <c r="I267" s="56">
        <v>250000</v>
      </c>
      <c r="J267" s="54">
        <f t="shared" si="10"/>
        <v>4000000</v>
      </c>
      <c r="K267" s="9">
        <f>K266+Tabla13[[#This Row],[COSTO TOTAL UNITARIO ESTIMADO]]</f>
        <v>4574050</v>
      </c>
      <c r="L267" s="7" t="s">
        <v>17</v>
      </c>
      <c r="M267" s="7" t="s">
        <v>388</v>
      </c>
      <c r="N267" s="29"/>
      <c r="O267" s="30"/>
      <c r="T267" s="5"/>
    </row>
    <row r="268" spans="1:20" s="27" customFormat="1">
      <c r="A268" s="7" t="s">
        <v>266</v>
      </c>
      <c r="B268" s="64" t="s">
        <v>742</v>
      </c>
      <c r="C268" s="13" t="s">
        <v>857</v>
      </c>
      <c r="D268" s="38">
        <v>4</v>
      </c>
      <c r="E268" s="38">
        <v>4</v>
      </c>
      <c r="F268" s="38">
        <v>4</v>
      </c>
      <c r="G268" s="38">
        <v>4</v>
      </c>
      <c r="H268" s="38">
        <f>SUM('PACC - SNCC.F.053 (3)'!$D268:$G268)</f>
        <v>16</v>
      </c>
      <c r="I268" s="56">
        <v>65000</v>
      </c>
      <c r="J268" s="54">
        <f t="shared" si="10"/>
        <v>1040000</v>
      </c>
      <c r="K268" s="9">
        <f>K267+Tabla13[[#This Row],[COSTO TOTAL UNITARIO ESTIMADO]]</f>
        <v>5614050</v>
      </c>
      <c r="L268" s="7" t="s">
        <v>17</v>
      </c>
      <c r="M268" s="7" t="s">
        <v>388</v>
      </c>
      <c r="N268" s="29"/>
      <c r="O268" s="30"/>
      <c r="T268" s="5"/>
    </row>
    <row r="269" spans="1:20" s="27" customFormat="1">
      <c r="A269" s="32" t="s">
        <v>266</v>
      </c>
      <c r="B269" s="65"/>
      <c r="C269" s="43"/>
      <c r="D269" s="40"/>
      <c r="E269" s="40"/>
      <c r="F269" s="40"/>
      <c r="G269" s="40"/>
      <c r="H269" s="40">
        <f>SUM('PACC - SNCC.F.053 (3)'!$D269:$G269)</f>
        <v>0</v>
      </c>
      <c r="I269" s="57"/>
      <c r="J269" s="55"/>
      <c r="K269" s="35">
        <f>K268</f>
        <v>5614050</v>
      </c>
      <c r="L269" s="33"/>
      <c r="M269" s="75" t="s">
        <v>388</v>
      </c>
      <c r="N269" s="41"/>
      <c r="O269" s="42"/>
      <c r="T269" s="5"/>
    </row>
    <row r="270" spans="1:20" s="27" customFormat="1">
      <c r="A270" s="7" t="s">
        <v>184</v>
      </c>
      <c r="B270" s="64" t="s">
        <v>712</v>
      </c>
      <c r="C270" s="13" t="s">
        <v>382</v>
      </c>
      <c r="D270" s="38">
        <v>2</v>
      </c>
      <c r="E270" s="38">
        <v>2</v>
      </c>
      <c r="F270" s="38">
        <v>2</v>
      </c>
      <c r="G270" s="38">
        <v>2</v>
      </c>
      <c r="H270" s="38">
        <f>SUM('PACC - SNCC.F.053 (3)'!$D270:$G270)</f>
        <v>8</v>
      </c>
      <c r="I270" s="56">
        <v>1200</v>
      </c>
      <c r="J270" s="54">
        <f t="shared" ref="J270:J285" si="11">+H270*I270</f>
        <v>9600</v>
      </c>
      <c r="K270" s="9">
        <f>Tabla13[[#This Row],[COSTO TOTAL UNITARIO ESTIMADO]]</f>
        <v>9600</v>
      </c>
      <c r="L270" s="7" t="s">
        <v>20</v>
      </c>
      <c r="M270" s="7" t="s">
        <v>388</v>
      </c>
      <c r="N270" s="29"/>
      <c r="O270" s="30"/>
      <c r="T270" s="5"/>
    </row>
    <row r="271" spans="1:20" s="27" customFormat="1">
      <c r="A271" s="7" t="s">
        <v>184</v>
      </c>
      <c r="B271" s="64" t="s">
        <v>713</v>
      </c>
      <c r="C271" s="13" t="s">
        <v>382</v>
      </c>
      <c r="D271" s="38">
        <v>1</v>
      </c>
      <c r="E271" s="38">
        <v>1</v>
      </c>
      <c r="F271" s="38">
        <v>1</v>
      </c>
      <c r="G271" s="38">
        <v>1</v>
      </c>
      <c r="H271" s="38">
        <f>SUM('PACC - SNCC.F.053 (3)'!$D271:$G271)</f>
        <v>4</v>
      </c>
      <c r="I271" s="56">
        <v>3000</v>
      </c>
      <c r="J271" s="54">
        <f t="shared" si="11"/>
        <v>12000</v>
      </c>
      <c r="K271" s="9">
        <f>K270+Tabla13[[#This Row],[COSTO TOTAL UNITARIO ESTIMADO]]</f>
        <v>21600</v>
      </c>
      <c r="L271" s="7" t="s">
        <v>20</v>
      </c>
      <c r="M271" s="7" t="s">
        <v>388</v>
      </c>
      <c r="N271" s="29"/>
      <c r="O271" s="30"/>
      <c r="T271" s="5"/>
    </row>
    <row r="272" spans="1:20" s="27" customFormat="1">
      <c r="A272" s="7" t="s">
        <v>184</v>
      </c>
      <c r="B272" s="64" t="s">
        <v>714</v>
      </c>
      <c r="C272" s="13" t="s">
        <v>382</v>
      </c>
      <c r="D272" s="38">
        <v>12</v>
      </c>
      <c r="E272" s="38">
        <v>12</v>
      </c>
      <c r="F272" s="38">
        <v>12</v>
      </c>
      <c r="G272" s="38">
        <v>12</v>
      </c>
      <c r="H272" s="38">
        <f>SUM('PACC - SNCC.F.053 (3)'!$D272:$G272)</f>
        <v>48</v>
      </c>
      <c r="I272" s="56">
        <v>30</v>
      </c>
      <c r="J272" s="54">
        <f t="shared" si="11"/>
        <v>1440</v>
      </c>
      <c r="K272" s="9">
        <f>K271+Tabla13[[#This Row],[COSTO TOTAL UNITARIO ESTIMADO]]</f>
        <v>23040</v>
      </c>
      <c r="L272" s="7" t="s">
        <v>20</v>
      </c>
      <c r="M272" s="7" t="s">
        <v>388</v>
      </c>
      <c r="N272" s="29"/>
      <c r="O272" s="30"/>
      <c r="T272" s="5"/>
    </row>
    <row r="273" spans="1:20" s="27" customFormat="1">
      <c r="A273" s="7" t="s">
        <v>184</v>
      </c>
      <c r="B273" s="64" t="s">
        <v>743</v>
      </c>
      <c r="C273" s="13" t="s">
        <v>382</v>
      </c>
      <c r="D273" s="38">
        <v>1</v>
      </c>
      <c r="E273" s="38">
        <v>2</v>
      </c>
      <c r="F273" s="38">
        <v>2</v>
      </c>
      <c r="G273" s="38">
        <v>2</v>
      </c>
      <c r="H273" s="38">
        <f>SUM('PACC - SNCC.F.053 (3)'!$D273:$G273)</f>
        <v>7</v>
      </c>
      <c r="I273" s="56">
        <v>35000</v>
      </c>
      <c r="J273" s="54">
        <f t="shared" si="11"/>
        <v>245000</v>
      </c>
      <c r="K273" s="9">
        <f>K272+Tabla13[[#This Row],[COSTO TOTAL UNITARIO ESTIMADO]]</f>
        <v>268040</v>
      </c>
      <c r="L273" s="7" t="s">
        <v>20</v>
      </c>
      <c r="M273" s="7" t="s">
        <v>388</v>
      </c>
      <c r="N273" s="29"/>
      <c r="O273" s="30"/>
      <c r="T273" s="5"/>
    </row>
    <row r="274" spans="1:20" s="27" customFormat="1">
      <c r="A274" s="7" t="s">
        <v>184</v>
      </c>
      <c r="B274" s="64" t="s">
        <v>715</v>
      </c>
      <c r="C274" s="13" t="s">
        <v>382</v>
      </c>
      <c r="D274" s="38">
        <v>1</v>
      </c>
      <c r="E274" s="38">
        <v>2</v>
      </c>
      <c r="F274" s="38">
        <v>2</v>
      </c>
      <c r="G274" s="38">
        <v>2</v>
      </c>
      <c r="H274" s="38">
        <f>SUM('PACC - SNCC.F.053 (3)'!$D274:$G274)</f>
        <v>7</v>
      </c>
      <c r="I274" s="56">
        <v>3500</v>
      </c>
      <c r="J274" s="54">
        <f t="shared" si="11"/>
        <v>24500</v>
      </c>
      <c r="K274" s="9">
        <f>K273+Tabla13[[#This Row],[COSTO TOTAL UNITARIO ESTIMADO]]</f>
        <v>292540</v>
      </c>
      <c r="L274" s="7" t="s">
        <v>20</v>
      </c>
      <c r="M274" s="7" t="s">
        <v>388</v>
      </c>
      <c r="N274" s="29"/>
      <c r="O274" s="30"/>
      <c r="T274" s="5"/>
    </row>
    <row r="275" spans="1:20" s="27" customFormat="1">
      <c r="A275" s="7" t="s">
        <v>184</v>
      </c>
      <c r="B275" s="64" t="s">
        <v>744</v>
      </c>
      <c r="C275" s="13" t="s">
        <v>382</v>
      </c>
      <c r="D275" s="38">
        <v>2</v>
      </c>
      <c r="E275" s="38">
        <v>2</v>
      </c>
      <c r="F275" s="38">
        <v>2</v>
      </c>
      <c r="G275" s="38">
        <v>2</v>
      </c>
      <c r="H275" s="38">
        <f>SUM('PACC - SNCC.F.053 (3)'!$D275:$G275)</f>
        <v>8</v>
      </c>
      <c r="I275" s="56">
        <v>7500</v>
      </c>
      <c r="J275" s="54">
        <f t="shared" si="11"/>
        <v>60000</v>
      </c>
      <c r="K275" s="9">
        <f>K274+Tabla13[[#This Row],[COSTO TOTAL UNITARIO ESTIMADO]]</f>
        <v>352540</v>
      </c>
      <c r="L275" s="7" t="s">
        <v>20</v>
      </c>
      <c r="M275" s="7" t="s">
        <v>388</v>
      </c>
      <c r="N275" s="29"/>
      <c r="O275" s="30"/>
      <c r="T275" s="5"/>
    </row>
    <row r="276" spans="1:20" s="27" customFormat="1">
      <c r="A276" s="7" t="s">
        <v>184</v>
      </c>
      <c r="B276" s="64" t="s">
        <v>716</v>
      </c>
      <c r="C276" s="13" t="s">
        <v>382</v>
      </c>
      <c r="D276" s="38"/>
      <c r="E276" s="38">
        <v>2</v>
      </c>
      <c r="F276" s="38">
        <v>2</v>
      </c>
      <c r="G276" s="38"/>
      <c r="H276" s="38">
        <f>SUM('PACC - SNCC.F.053 (3)'!$D276:$G276)</f>
        <v>4</v>
      </c>
      <c r="I276" s="56">
        <v>7000</v>
      </c>
      <c r="J276" s="54">
        <f t="shared" si="11"/>
        <v>28000</v>
      </c>
      <c r="K276" s="9">
        <f>K275+Tabla13[[#This Row],[COSTO TOTAL UNITARIO ESTIMADO]]</f>
        <v>380540</v>
      </c>
      <c r="L276" s="7" t="s">
        <v>20</v>
      </c>
      <c r="M276" s="7" t="s">
        <v>388</v>
      </c>
      <c r="N276" s="29"/>
      <c r="O276" s="30"/>
      <c r="T276" s="5"/>
    </row>
    <row r="277" spans="1:20" s="27" customFormat="1">
      <c r="A277" s="7" t="s">
        <v>184</v>
      </c>
      <c r="B277" s="64" t="s">
        <v>717</v>
      </c>
      <c r="C277" s="13" t="s">
        <v>382</v>
      </c>
      <c r="D277" s="38">
        <v>1</v>
      </c>
      <c r="E277" s="38">
        <v>1</v>
      </c>
      <c r="F277" s="38">
        <v>1</v>
      </c>
      <c r="G277" s="38">
        <v>1</v>
      </c>
      <c r="H277" s="38">
        <f>SUM('PACC - SNCC.F.053 (3)'!$D277:$G277)</f>
        <v>4</v>
      </c>
      <c r="I277" s="56">
        <v>26500</v>
      </c>
      <c r="J277" s="54">
        <f t="shared" si="11"/>
        <v>106000</v>
      </c>
      <c r="K277" s="9">
        <f>K276+Tabla13[[#This Row],[COSTO TOTAL UNITARIO ESTIMADO]]</f>
        <v>486540</v>
      </c>
      <c r="L277" s="7" t="s">
        <v>20</v>
      </c>
      <c r="M277" s="7" t="s">
        <v>388</v>
      </c>
      <c r="N277" s="29"/>
      <c r="O277" s="30"/>
      <c r="T277" s="5"/>
    </row>
    <row r="278" spans="1:20" s="27" customFormat="1">
      <c r="A278" s="7" t="s">
        <v>184</v>
      </c>
      <c r="B278" s="64" t="s">
        <v>718</v>
      </c>
      <c r="C278" s="13" t="s">
        <v>382</v>
      </c>
      <c r="D278" s="38"/>
      <c r="E278" s="38"/>
      <c r="F278" s="38"/>
      <c r="G278" s="38">
        <v>1</v>
      </c>
      <c r="H278" s="38">
        <f>SUM('PACC - SNCC.F.053 (3)'!$D278:$G278)</f>
        <v>1</v>
      </c>
      <c r="I278" s="56">
        <v>1250000</v>
      </c>
      <c r="J278" s="54">
        <f t="shared" si="11"/>
        <v>1250000</v>
      </c>
      <c r="K278" s="9">
        <f>K277+Tabla13[[#This Row],[COSTO TOTAL UNITARIO ESTIMADO]]</f>
        <v>1736540</v>
      </c>
      <c r="L278" s="7" t="s">
        <v>20</v>
      </c>
      <c r="M278" s="7" t="s">
        <v>388</v>
      </c>
      <c r="N278" s="29"/>
      <c r="O278" s="30"/>
      <c r="T278" s="5"/>
    </row>
    <row r="279" spans="1:20" s="27" customFormat="1">
      <c r="A279" s="7" t="s">
        <v>184</v>
      </c>
      <c r="B279" s="64" t="s">
        <v>745</v>
      </c>
      <c r="C279" s="13" t="s">
        <v>382</v>
      </c>
      <c r="D279" s="38"/>
      <c r="E279" s="38"/>
      <c r="F279" s="38"/>
      <c r="G279" s="38">
        <v>1</v>
      </c>
      <c r="H279" s="38">
        <f>SUM('PACC - SNCC.F.053 (3)'!$D279:$G279)</f>
        <v>1</v>
      </c>
      <c r="I279" s="56">
        <v>150000</v>
      </c>
      <c r="J279" s="54">
        <f t="shared" si="11"/>
        <v>150000</v>
      </c>
      <c r="K279" s="9">
        <f>K278+Tabla13[[#This Row],[COSTO TOTAL UNITARIO ESTIMADO]]</f>
        <v>1886540</v>
      </c>
      <c r="L279" s="7" t="s">
        <v>20</v>
      </c>
      <c r="M279" s="7" t="s">
        <v>388</v>
      </c>
      <c r="N279" s="29"/>
      <c r="O279" s="30"/>
      <c r="T279" s="5"/>
    </row>
    <row r="280" spans="1:20" s="27" customFormat="1">
      <c r="A280" s="7" t="s">
        <v>184</v>
      </c>
      <c r="B280" s="64" t="s">
        <v>841</v>
      </c>
      <c r="C280" s="13" t="s">
        <v>382</v>
      </c>
      <c r="D280" s="38"/>
      <c r="E280" s="38">
        <v>1</v>
      </c>
      <c r="F280" s="38">
        <v>1</v>
      </c>
      <c r="G280" s="38"/>
      <c r="H280" s="38">
        <f>SUM('PACC - SNCC.F.053 (3)'!$D280:$G280)</f>
        <v>2</v>
      </c>
      <c r="I280" s="56">
        <v>150000</v>
      </c>
      <c r="J280" s="54">
        <f t="shared" si="11"/>
        <v>300000</v>
      </c>
      <c r="K280" s="9">
        <f>K279+Tabla13[[#This Row],[COSTO TOTAL UNITARIO ESTIMADO]]</f>
        <v>2186540</v>
      </c>
      <c r="L280" s="7" t="s">
        <v>20</v>
      </c>
      <c r="M280" s="7" t="s">
        <v>388</v>
      </c>
      <c r="N280" s="29"/>
      <c r="O280" s="30"/>
      <c r="T280" s="5"/>
    </row>
    <row r="281" spans="1:20" s="27" customFormat="1">
      <c r="A281" s="7" t="s">
        <v>184</v>
      </c>
      <c r="B281" s="64" t="s">
        <v>746</v>
      </c>
      <c r="C281" s="13" t="s">
        <v>382</v>
      </c>
      <c r="D281" s="38"/>
      <c r="E281" s="38">
        <v>45</v>
      </c>
      <c r="F281" s="38"/>
      <c r="G281" s="38"/>
      <c r="H281" s="38">
        <f>SUM('PACC - SNCC.F.053 (3)'!$D281:$G281)</f>
        <v>45</v>
      </c>
      <c r="I281" s="56">
        <v>8500</v>
      </c>
      <c r="J281" s="54">
        <f t="shared" si="11"/>
        <v>382500</v>
      </c>
      <c r="K281" s="9">
        <f>K280+Tabla13[[#This Row],[COSTO TOTAL UNITARIO ESTIMADO]]</f>
        <v>2569040</v>
      </c>
      <c r="L281" s="7" t="s">
        <v>20</v>
      </c>
      <c r="M281" s="7" t="s">
        <v>388</v>
      </c>
      <c r="N281" s="29"/>
      <c r="O281" s="30"/>
      <c r="T281" s="5"/>
    </row>
    <row r="282" spans="1:20" s="27" customFormat="1">
      <c r="A282" s="7" t="s">
        <v>184</v>
      </c>
      <c r="B282" s="64" t="s">
        <v>787</v>
      </c>
      <c r="C282" s="13" t="s">
        <v>382</v>
      </c>
      <c r="D282" s="38">
        <v>1</v>
      </c>
      <c r="E282" s="38"/>
      <c r="F282" s="38"/>
      <c r="G282" s="38"/>
      <c r="H282" s="38">
        <f>SUM('PACC - SNCC.F.053 (3)'!$D282:$G282)</f>
        <v>1</v>
      </c>
      <c r="I282" s="56">
        <v>1295000</v>
      </c>
      <c r="J282" s="54">
        <f t="shared" si="11"/>
        <v>1295000</v>
      </c>
      <c r="K282" s="9">
        <f>K281+Tabla13[[#This Row],[COSTO TOTAL UNITARIO ESTIMADO]]</f>
        <v>3864040</v>
      </c>
      <c r="L282" s="7" t="s">
        <v>20</v>
      </c>
      <c r="M282" s="7" t="s">
        <v>388</v>
      </c>
      <c r="N282" s="29"/>
      <c r="O282" s="30"/>
      <c r="T282" s="5"/>
    </row>
    <row r="283" spans="1:20" s="27" customFormat="1">
      <c r="A283" s="7" t="s">
        <v>184</v>
      </c>
      <c r="B283" s="64" t="s">
        <v>788</v>
      </c>
      <c r="C283" s="13" t="s">
        <v>382</v>
      </c>
      <c r="D283" s="38"/>
      <c r="E283" s="38">
        <v>10</v>
      </c>
      <c r="F283" s="38"/>
      <c r="G283" s="38">
        <v>10</v>
      </c>
      <c r="H283" s="38">
        <f>SUM('PACC - SNCC.F.053 (3)'!$D283:$G283)</f>
        <v>20</v>
      </c>
      <c r="I283" s="56">
        <v>35000</v>
      </c>
      <c r="J283" s="54">
        <f t="shared" si="11"/>
        <v>700000</v>
      </c>
      <c r="K283" s="9">
        <f>K282+Tabla13[[#This Row],[COSTO TOTAL UNITARIO ESTIMADO]]</f>
        <v>4564040</v>
      </c>
      <c r="L283" s="7" t="s">
        <v>20</v>
      </c>
      <c r="M283" s="7" t="s">
        <v>388</v>
      </c>
      <c r="N283" s="29"/>
      <c r="O283" s="30"/>
      <c r="T283" s="5"/>
    </row>
    <row r="284" spans="1:20" s="27" customFormat="1">
      <c r="A284" s="7" t="s">
        <v>184</v>
      </c>
      <c r="B284" s="64" t="s">
        <v>789</v>
      </c>
      <c r="C284" s="13" t="s">
        <v>382</v>
      </c>
      <c r="D284" s="38"/>
      <c r="E284" s="38">
        <v>3</v>
      </c>
      <c r="F284" s="38"/>
      <c r="G284" s="38">
        <v>3</v>
      </c>
      <c r="H284" s="38">
        <f>SUM('PACC - SNCC.F.053 (3)'!$D284:$G284)</f>
        <v>6</v>
      </c>
      <c r="I284" s="56">
        <v>27500</v>
      </c>
      <c r="J284" s="54">
        <f t="shared" si="11"/>
        <v>165000</v>
      </c>
      <c r="K284" s="9">
        <f>K283+Tabla13[[#This Row],[COSTO TOTAL UNITARIO ESTIMADO]]</f>
        <v>4729040</v>
      </c>
      <c r="L284" s="7" t="s">
        <v>20</v>
      </c>
      <c r="M284" s="7" t="s">
        <v>388</v>
      </c>
      <c r="N284" s="29"/>
      <c r="O284" s="30"/>
      <c r="T284" s="5"/>
    </row>
    <row r="285" spans="1:20" s="27" customFormat="1">
      <c r="A285" s="7" t="s">
        <v>184</v>
      </c>
      <c r="B285" s="64" t="s">
        <v>790</v>
      </c>
      <c r="C285" s="13" t="s">
        <v>382</v>
      </c>
      <c r="D285" s="38"/>
      <c r="E285" s="38"/>
      <c r="F285" s="38">
        <v>2</v>
      </c>
      <c r="G285" s="38"/>
      <c r="H285" s="38">
        <f>SUM('PACC - SNCC.F.053 (3)'!$D285:$G285)</f>
        <v>2</v>
      </c>
      <c r="I285" s="56">
        <v>17500</v>
      </c>
      <c r="J285" s="54">
        <f t="shared" si="11"/>
        <v>35000</v>
      </c>
      <c r="K285" s="9">
        <f>K284+Tabla13[[#This Row],[COSTO TOTAL UNITARIO ESTIMADO]]</f>
        <v>4764040</v>
      </c>
      <c r="L285" s="7" t="s">
        <v>20</v>
      </c>
      <c r="M285" s="7" t="s">
        <v>388</v>
      </c>
      <c r="N285" s="29"/>
      <c r="O285" s="30"/>
      <c r="T285" s="5"/>
    </row>
    <row r="286" spans="1:20" s="27" customFormat="1">
      <c r="A286" s="32" t="s">
        <v>184</v>
      </c>
      <c r="B286" s="65"/>
      <c r="C286" s="43"/>
      <c r="D286" s="40"/>
      <c r="E286" s="40"/>
      <c r="F286" s="40"/>
      <c r="G286" s="40"/>
      <c r="H286" s="40"/>
      <c r="I286" s="57"/>
      <c r="J286" s="55"/>
      <c r="K286" s="35">
        <f>K285</f>
        <v>4764040</v>
      </c>
      <c r="L286" s="33"/>
      <c r="M286" s="75" t="s">
        <v>388</v>
      </c>
      <c r="N286" s="41"/>
      <c r="O286" s="42"/>
      <c r="T286" s="5"/>
    </row>
    <row r="287" spans="1:20" s="27" customFormat="1">
      <c r="A287" s="7" t="s">
        <v>354</v>
      </c>
      <c r="B287" s="64" t="s">
        <v>719</v>
      </c>
      <c r="C287" s="13" t="s">
        <v>382</v>
      </c>
      <c r="D287" s="38"/>
      <c r="E287" s="38"/>
      <c r="F287" s="38"/>
      <c r="G287" s="38">
        <v>1</v>
      </c>
      <c r="H287" s="38">
        <f>SUM('PACC - SNCC.F.053 (3)'!$D287:$G287)</f>
        <v>1</v>
      </c>
      <c r="I287" s="56">
        <v>200000</v>
      </c>
      <c r="J287" s="54">
        <f t="shared" ref="J287:J293" si="12">+H287*I287</f>
        <v>200000</v>
      </c>
      <c r="K287" s="9">
        <f>Tabla13[[#This Row],[COSTO TOTAL UNITARIO ESTIMADO]]</f>
        <v>200000</v>
      </c>
      <c r="L287" s="7" t="s">
        <v>20</v>
      </c>
      <c r="M287" s="7" t="s">
        <v>388</v>
      </c>
      <c r="N287" s="29"/>
      <c r="O287" s="30"/>
      <c r="T287" s="5"/>
    </row>
    <row r="288" spans="1:20" s="27" customFormat="1">
      <c r="A288" s="7" t="s">
        <v>354</v>
      </c>
      <c r="B288" s="64" t="s">
        <v>720</v>
      </c>
      <c r="C288" s="13" t="s">
        <v>382</v>
      </c>
      <c r="D288" s="38"/>
      <c r="E288" s="38">
        <v>1</v>
      </c>
      <c r="F288" s="38"/>
      <c r="G288" s="38"/>
      <c r="H288" s="38">
        <f>SUM('PACC - SNCC.F.053 (3)'!$D288:$G288)</f>
        <v>1</v>
      </c>
      <c r="I288" s="56">
        <v>125000</v>
      </c>
      <c r="J288" s="54">
        <f t="shared" si="12"/>
        <v>125000</v>
      </c>
      <c r="K288" s="9">
        <f>K287+Tabla13[[#This Row],[COSTO TOTAL UNITARIO ESTIMADO]]</f>
        <v>325000</v>
      </c>
      <c r="L288" s="7" t="s">
        <v>20</v>
      </c>
      <c r="M288" s="7" t="s">
        <v>388</v>
      </c>
      <c r="N288" s="29"/>
      <c r="O288" s="30"/>
      <c r="T288" s="5"/>
    </row>
    <row r="289" spans="1:20" s="27" customFormat="1">
      <c r="A289" s="7" t="s">
        <v>354</v>
      </c>
      <c r="B289" s="64" t="s">
        <v>721</v>
      </c>
      <c r="C289" s="13" t="s">
        <v>382</v>
      </c>
      <c r="D289" s="38">
        <v>1</v>
      </c>
      <c r="E289" s="38"/>
      <c r="F289" s="38"/>
      <c r="G289" s="38"/>
      <c r="H289" s="38">
        <f>SUM('PACC - SNCC.F.053 (3)'!$D289:$G289)</f>
        <v>1</v>
      </c>
      <c r="I289" s="56">
        <v>50000</v>
      </c>
      <c r="J289" s="54">
        <f t="shared" si="12"/>
        <v>50000</v>
      </c>
      <c r="K289" s="9">
        <f>K288+Tabla13[[#This Row],[COSTO TOTAL UNITARIO ESTIMADO]]</f>
        <v>375000</v>
      </c>
      <c r="L289" s="7" t="s">
        <v>20</v>
      </c>
      <c r="M289" s="7" t="s">
        <v>388</v>
      </c>
      <c r="N289" s="29"/>
      <c r="O289" s="30"/>
      <c r="T289" s="5"/>
    </row>
    <row r="290" spans="1:20" s="27" customFormat="1">
      <c r="A290" s="7" t="s">
        <v>354</v>
      </c>
      <c r="B290" s="64" t="s">
        <v>747</v>
      </c>
      <c r="C290" s="13" t="s">
        <v>382</v>
      </c>
      <c r="D290" s="38">
        <v>1</v>
      </c>
      <c r="E290" s="38"/>
      <c r="F290" s="38"/>
      <c r="G290" s="38"/>
      <c r="H290" s="38">
        <f>SUM('PACC - SNCC.F.053 (3)'!$D290:$G290)</f>
        <v>1</v>
      </c>
      <c r="I290" s="56">
        <v>2000000</v>
      </c>
      <c r="J290" s="54">
        <f t="shared" si="12"/>
        <v>2000000</v>
      </c>
      <c r="K290" s="9">
        <f>K289+Tabla13[[#This Row],[COSTO TOTAL UNITARIO ESTIMADO]]</f>
        <v>2375000</v>
      </c>
      <c r="L290" s="7" t="s">
        <v>20</v>
      </c>
      <c r="M290" s="7" t="s">
        <v>388</v>
      </c>
      <c r="N290" s="29"/>
      <c r="O290" s="30"/>
      <c r="T290" s="5"/>
    </row>
    <row r="291" spans="1:20" s="27" customFormat="1">
      <c r="A291" s="7" t="s">
        <v>354</v>
      </c>
      <c r="B291" s="64" t="s">
        <v>722</v>
      </c>
      <c r="C291" s="13" t="s">
        <v>382</v>
      </c>
      <c r="D291" s="38"/>
      <c r="E291" s="38"/>
      <c r="F291" s="38"/>
      <c r="G291" s="38">
        <v>1</v>
      </c>
      <c r="H291" s="38">
        <f>SUM('PACC - SNCC.F.053 (3)'!$D291:$G291)</f>
        <v>1</v>
      </c>
      <c r="I291" s="56">
        <v>2000000</v>
      </c>
      <c r="J291" s="54">
        <f t="shared" si="12"/>
        <v>2000000</v>
      </c>
      <c r="K291" s="9">
        <f>K290+Tabla13[[#This Row],[COSTO TOTAL UNITARIO ESTIMADO]]</f>
        <v>4375000</v>
      </c>
      <c r="L291" s="7" t="s">
        <v>20</v>
      </c>
      <c r="M291" s="7" t="s">
        <v>388</v>
      </c>
      <c r="N291" s="29"/>
      <c r="O291" s="30"/>
      <c r="T291" s="5"/>
    </row>
    <row r="292" spans="1:20" s="27" customFormat="1">
      <c r="A292" s="7" t="s">
        <v>354</v>
      </c>
      <c r="B292" s="64" t="s">
        <v>723</v>
      </c>
      <c r="C292" s="13" t="s">
        <v>382</v>
      </c>
      <c r="D292" s="38"/>
      <c r="E292" s="38">
        <v>1</v>
      </c>
      <c r="F292" s="38"/>
      <c r="G292" s="38"/>
      <c r="H292" s="38">
        <f>SUM('PACC - SNCC.F.053 (3)'!$D292:$G292)</f>
        <v>1</v>
      </c>
      <c r="I292" s="56">
        <v>125000</v>
      </c>
      <c r="J292" s="54">
        <f t="shared" si="12"/>
        <v>125000</v>
      </c>
      <c r="K292" s="9">
        <f>K291+Tabla13[[#This Row],[COSTO TOTAL UNITARIO ESTIMADO]]</f>
        <v>4500000</v>
      </c>
      <c r="L292" s="7" t="s">
        <v>20</v>
      </c>
      <c r="M292" s="7" t="s">
        <v>388</v>
      </c>
      <c r="N292" s="29"/>
      <c r="O292" s="30"/>
      <c r="T292" s="5"/>
    </row>
    <row r="293" spans="1:20" s="27" customFormat="1">
      <c r="A293" s="7" t="s">
        <v>354</v>
      </c>
      <c r="B293" s="64" t="s">
        <v>724</v>
      </c>
      <c r="C293" s="13" t="s">
        <v>382</v>
      </c>
      <c r="D293" s="38"/>
      <c r="E293" s="38"/>
      <c r="F293" s="38">
        <v>1</v>
      </c>
      <c r="G293" s="38"/>
      <c r="H293" s="38">
        <f>SUM('PACC - SNCC.F.053 (3)'!$D293:$G293)</f>
        <v>1</v>
      </c>
      <c r="I293" s="56">
        <v>125000</v>
      </c>
      <c r="J293" s="54">
        <f t="shared" si="12"/>
        <v>125000</v>
      </c>
      <c r="K293" s="9">
        <f>K292+Tabla13[[#This Row],[COSTO TOTAL UNITARIO ESTIMADO]]</f>
        <v>4625000</v>
      </c>
      <c r="L293" s="7" t="s">
        <v>20</v>
      </c>
      <c r="M293" s="7" t="s">
        <v>388</v>
      </c>
      <c r="N293" s="29"/>
      <c r="O293" s="30"/>
      <c r="T293" s="5"/>
    </row>
    <row r="294" spans="1:20" s="27" customFormat="1">
      <c r="A294" s="32" t="s">
        <v>354</v>
      </c>
      <c r="B294" s="66"/>
      <c r="C294" s="44"/>
      <c r="D294" s="45"/>
      <c r="E294" s="45"/>
      <c r="F294" s="45"/>
      <c r="G294" s="45"/>
      <c r="H294" s="45">
        <f>SUM('PACC - SNCC.F.053 (3)'!$D294:$G294)</f>
        <v>0</v>
      </c>
      <c r="I294" s="58"/>
      <c r="J294" s="70"/>
      <c r="K294" s="35">
        <f>K293</f>
        <v>4625000</v>
      </c>
      <c r="L294" s="32"/>
      <c r="M294" s="75" t="s">
        <v>388</v>
      </c>
      <c r="N294" s="46"/>
      <c r="O294" s="47"/>
      <c r="T294" s="5"/>
    </row>
    <row r="295" spans="1:20" s="27" customFormat="1">
      <c r="A295" s="7" t="s">
        <v>315</v>
      </c>
      <c r="B295" s="64" t="s">
        <v>838</v>
      </c>
      <c r="C295" s="13" t="s">
        <v>840</v>
      </c>
      <c r="D295" s="38">
        <v>10</v>
      </c>
      <c r="E295" s="38">
        <v>10</v>
      </c>
      <c r="F295" s="38">
        <v>10</v>
      </c>
      <c r="G295" s="38">
        <v>10</v>
      </c>
      <c r="H295" s="38">
        <f>SUM('PACC - SNCC.F.053 (3)'!$D295:$G295)</f>
        <v>40</v>
      </c>
      <c r="I295" s="56">
        <v>10500</v>
      </c>
      <c r="J295" s="54">
        <f>+H295*I295</f>
        <v>420000</v>
      </c>
      <c r="K295" s="9">
        <f>Tabla13[[#This Row],[COSTO TOTAL UNITARIO ESTIMADO]]</f>
        <v>420000</v>
      </c>
      <c r="L295" s="7" t="s">
        <v>18</v>
      </c>
      <c r="M295" s="7" t="s">
        <v>388</v>
      </c>
      <c r="N295" s="29"/>
      <c r="O295" s="30"/>
      <c r="T295" s="5"/>
    </row>
    <row r="296" spans="1:20" s="53" customFormat="1">
      <c r="A296" s="7" t="s">
        <v>315</v>
      </c>
      <c r="B296" s="64" t="s">
        <v>839</v>
      </c>
      <c r="C296" s="13" t="s">
        <v>840</v>
      </c>
      <c r="D296" s="38">
        <v>35</v>
      </c>
      <c r="E296" s="38">
        <v>35</v>
      </c>
      <c r="F296" s="38">
        <v>35</v>
      </c>
      <c r="G296" s="38">
        <v>35</v>
      </c>
      <c r="H296" s="38">
        <f>SUM('PACC - SNCC.F.053 (3)'!$D296:$G296)</f>
        <v>140</v>
      </c>
      <c r="I296" s="56">
        <v>25000</v>
      </c>
      <c r="J296" s="54">
        <f>+H296*I296</f>
        <v>3500000</v>
      </c>
      <c r="K296" s="9">
        <f>K295+Tabla13[[#This Row],[COSTO TOTAL UNITARIO ESTIMADO]]</f>
        <v>3920000</v>
      </c>
      <c r="L296" s="7" t="s">
        <v>18</v>
      </c>
      <c r="M296" s="7" t="s">
        <v>388</v>
      </c>
      <c r="N296" s="29"/>
      <c r="O296" s="30"/>
      <c r="T296" s="5"/>
    </row>
    <row r="297" spans="1:20" s="53" customFormat="1">
      <c r="A297" s="32" t="s">
        <v>315</v>
      </c>
      <c r="B297" s="66"/>
      <c r="C297" s="44"/>
      <c r="D297" s="45"/>
      <c r="E297" s="45"/>
      <c r="F297" s="45"/>
      <c r="G297" s="45"/>
      <c r="H297" s="45">
        <f>SUM('PACC - SNCC.F.053 (3)'!$D297:$G297)</f>
        <v>0</v>
      </c>
      <c r="I297" s="58"/>
      <c r="J297" s="70"/>
      <c r="K297" s="35">
        <f>K296</f>
        <v>3920000</v>
      </c>
      <c r="L297" s="32"/>
      <c r="M297" s="75" t="s">
        <v>388</v>
      </c>
      <c r="N297" s="46"/>
      <c r="O297" s="47"/>
      <c r="T297" s="5"/>
    </row>
    <row r="298" spans="1:20" s="27" customFormat="1">
      <c r="A298" s="7" t="s">
        <v>254</v>
      </c>
      <c r="B298" s="64" t="s">
        <v>829</v>
      </c>
      <c r="C298" s="13" t="s">
        <v>494</v>
      </c>
      <c r="D298" s="38"/>
      <c r="E298" s="38"/>
      <c r="F298" s="38"/>
      <c r="G298" s="38">
        <v>40</v>
      </c>
      <c r="H298" s="38">
        <f>SUM('PACC - SNCC.F.053 (3)'!$D298:$G298)</f>
        <v>40</v>
      </c>
      <c r="I298" s="56">
        <v>18200</v>
      </c>
      <c r="J298" s="54">
        <f t="shared" ref="J298:J304" si="13">+H298*I298</f>
        <v>728000</v>
      </c>
      <c r="K298" s="9">
        <f>Tabla13[[#This Row],[COSTO TOTAL UNITARIO ESTIMADO]]</f>
        <v>728000</v>
      </c>
      <c r="L298" s="7" t="s">
        <v>20</v>
      </c>
      <c r="M298" s="7" t="s">
        <v>388</v>
      </c>
      <c r="N298" s="29"/>
      <c r="O298" s="30"/>
      <c r="T298" s="5"/>
    </row>
    <row r="299" spans="1:20" s="53" customFormat="1">
      <c r="A299" s="7" t="s">
        <v>254</v>
      </c>
      <c r="B299" s="64" t="s">
        <v>830</v>
      </c>
      <c r="C299" s="13" t="s">
        <v>836</v>
      </c>
      <c r="D299" s="38"/>
      <c r="E299" s="38"/>
      <c r="F299" s="38"/>
      <c r="G299" s="38">
        <v>40</v>
      </c>
      <c r="H299" s="38">
        <f>SUM('PACC - SNCC.F.053 (3)'!$D299:$G299)</f>
        <v>40</v>
      </c>
      <c r="I299" s="56">
        <v>13000</v>
      </c>
      <c r="J299" s="54">
        <f t="shared" si="13"/>
        <v>520000</v>
      </c>
      <c r="K299" s="9">
        <f>K298+Tabla13[[#This Row],[COSTO TOTAL UNITARIO ESTIMADO]]</f>
        <v>1248000</v>
      </c>
      <c r="L299" s="7" t="s">
        <v>20</v>
      </c>
      <c r="M299" s="7" t="s">
        <v>388</v>
      </c>
      <c r="N299" s="29"/>
      <c r="O299" s="30"/>
      <c r="T299" s="5"/>
    </row>
    <row r="300" spans="1:20" s="53" customFormat="1">
      <c r="A300" s="7" t="s">
        <v>254</v>
      </c>
      <c r="B300" s="64" t="s">
        <v>831</v>
      </c>
      <c r="C300" s="13" t="s">
        <v>836</v>
      </c>
      <c r="D300" s="38"/>
      <c r="E300" s="38"/>
      <c r="F300" s="38"/>
      <c r="G300" s="38">
        <v>40</v>
      </c>
      <c r="H300" s="38">
        <f>SUM('PACC - SNCC.F.053 (3)'!$D300:$G300)</f>
        <v>40</v>
      </c>
      <c r="I300" s="56">
        <v>13800</v>
      </c>
      <c r="J300" s="54">
        <f t="shared" si="13"/>
        <v>552000</v>
      </c>
      <c r="K300" s="9">
        <f>K299+Tabla13[[#This Row],[COSTO TOTAL UNITARIO ESTIMADO]]</f>
        <v>1800000</v>
      </c>
      <c r="L300" s="7" t="s">
        <v>20</v>
      </c>
      <c r="M300" s="7" t="s">
        <v>388</v>
      </c>
      <c r="N300" s="29"/>
      <c r="O300" s="30"/>
      <c r="T300" s="5"/>
    </row>
    <row r="301" spans="1:20" s="53" customFormat="1">
      <c r="A301" s="7" t="s">
        <v>254</v>
      </c>
      <c r="B301" s="64" t="s">
        <v>834</v>
      </c>
      <c r="C301" s="13" t="s">
        <v>836</v>
      </c>
      <c r="D301" s="38"/>
      <c r="E301" s="38"/>
      <c r="F301" s="38"/>
      <c r="G301" s="38">
        <v>100</v>
      </c>
      <c r="H301" s="38">
        <f>SUM('PACC - SNCC.F.053 (3)'!$D301:$G301)</f>
        <v>100</v>
      </c>
      <c r="I301" s="56">
        <v>4000</v>
      </c>
      <c r="J301" s="54">
        <f t="shared" si="13"/>
        <v>400000</v>
      </c>
      <c r="K301" s="9">
        <f>K300+Tabla13[[#This Row],[COSTO TOTAL UNITARIO ESTIMADO]]</f>
        <v>2200000</v>
      </c>
      <c r="L301" s="7" t="s">
        <v>20</v>
      </c>
      <c r="M301" s="7" t="s">
        <v>388</v>
      </c>
      <c r="N301" s="29"/>
      <c r="O301" s="30"/>
      <c r="T301" s="5"/>
    </row>
    <row r="302" spans="1:20" s="53" customFormat="1">
      <c r="A302" s="7" t="s">
        <v>254</v>
      </c>
      <c r="B302" s="64" t="s">
        <v>833</v>
      </c>
      <c r="C302" s="13" t="s">
        <v>837</v>
      </c>
      <c r="D302" s="38"/>
      <c r="E302" s="38"/>
      <c r="F302" s="38"/>
      <c r="G302" s="38">
        <v>100</v>
      </c>
      <c r="H302" s="38">
        <f>SUM('PACC - SNCC.F.053 (3)'!$D302:$G302)</f>
        <v>100</v>
      </c>
      <c r="I302" s="56">
        <v>3800</v>
      </c>
      <c r="J302" s="54">
        <f t="shared" si="13"/>
        <v>380000</v>
      </c>
      <c r="K302" s="9">
        <f>K301+Tabla13[[#This Row],[COSTO TOTAL UNITARIO ESTIMADO]]</f>
        <v>2580000</v>
      </c>
      <c r="L302" s="7" t="s">
        <v>20</v>
      </c>
      <c r="M302" s="7" t="s">
        <v>388</v>
      </c>
      <c r="N302" s="29"/>
      <c r="O302" s="30"/>
      <c r="T302" s="5"/>
    </row>
    <row r="303" spans="1:20" s="53" customFormat="1">
      <c r="A303" s="7" t="s">
        <v>254</v>
      </c>
      <c r="B303" s="64" t="s">
        <v>832</v>
      </c>
      <c r="C303" s="13" t="s">
        <v>836</v>
      </c>
      <c r="D303" s="38"/>
      <c r="E303" s="38"/>
      <c r="F303" s="38"/>
      <c r="G303" s="38">
        <v>50</v>
      </c>
      <c r="H303" s="38">
        <f>SUM('PACC - SNCC.F.053 (3)'!$D303:$G303)</f>
        <v>50</v>
      </c>
      <c r="I303" s="56">
        <v>3500</v>
      </c>
      <c r="J303" s="54">
        <f t="shared" si="13"/>
        <v>175000</v>
      </c>
      <c r="K303" s="9">
        <f>K302+Tabla13[[#This Row],[COSTO TOTAL UNITARIO ESTIMADO]]</f>
        <v>2755000</v>
      </c>
      <c r="L303" s="7" t="s">
        <v>20</v>
      </c>
      <c r="M303" s="7" t="s">
        <v>388</v>
      </c>
      <c r="N303" s="29"/>
      <c r="O303" s="30"/>
      <c r="T303" s="5"/>
    </row>
    <row r="304" spans="1:20" s="53" customFormat="1">
      <c r="A304" s="7" t="s">
        <v>254</v>
      </c>
      <c r="B304" s="64" t="s">
        <v>835</v>
      </c>
      <c r="C304" s="13" t="s">
        <v>836</v>
      </c>
      <c r="D304" s="38">
        <v>1</v>
      </c>
      <c r="E304" s="38">
        <v>1</v>
      </c>
      <c r="F304" s="38">
        <v>1</v>
      </c>
      <c r="G304" s="38">
        <v>1</v>
      </c>
      <c r="H304" s="38">
        <f>SUM('PACC - SNCC.F.053 (3)'!$D304:$G304)</f>
        <v>4</v>
      </c>
      <c r="I304" s="56">
        <v>9000</v>
      </c>
      <c r="J304" s="54">
        <f t="shared" si="13"/>
        <v>36000</v>
      </c>
      <c r="K304" s="9">
        <f>K303+Tabla13[[#This Row],[COSTO TOTAL UNITARIO ESTIMADO]]</f>
        <v>2791000</v>
      </c>
      <c r="L304" s="7" t="s">
        <v>20</v>
      </c>
      <c r="M304" s="7" t="s">
        <v>388</v>
      </c>
      <c r="N304" s="29"/>
      <c r="O304" s="30"/>
      <c r="T304" s="5"/>
    </row>
    <row r="305" spans="1:20" s="53" customFormat="1">
      <c r="A305" s="32" t="s">
        <v>254</v>
      </c>
      <c r="B305" s="66"/>
      <c r="C305" s="44"/>
      <c r="D305" s="45"/>
      <c r="E305" s="45"/>
      <c r="F305" s="45"/>
      <c r="G305" s="45"/>
      <c r="H305" s="45">
        <f>SUM('PACC - SNCC.F.053 (3)'!$D305:$G305)</f>
        <v>0</v>
      </c>
      <c r="I305" s="58"/>
      <c r="J305" s="70"/>
      <c r="K305" s="35">
        <f>K304</f>
        <v>2791000</v>
      </c>
      <c r="L305" s="32"/>
      <c r="M305" s="75" t="s">
        <v>388</v>
      </c>
      <c r="N305" s="46"/>
      <c r="O305" s="47"/>
      <c r="T305" s="5"/>
    </row>
    <row r="306" spans="1:20" s="27" customFormat="1">
      <c r="A306" s="7" t="s">
        <v>94</v>
      </c>
      <c r="B306" s="64" t="s">
        <v>828</v>
      </c>
      <c r="C306" s="13" t="s">
        <v>836</v>
      </c>
      <c r="D306" s="38">
        <v>16</v>
      </c>
      <c r="E306" s="38">
        <v>16</v>
      </c>
      <c r="F306" s="38">
        <v>16</v>
      </c>
      <c r="G306" s="38">
        <v>16</v>
      </c>
      <c r="H306" s="38">
        <f>SUM('PACC - SNCC.F.053 (3)'!$D306:$G306)</f>
        <v>64</v>
      </c>
      <c r="I306" s="56">
        <v>5000</v>
      </c>
      <c r="J306" s="54">
        <f>+H306*I306</f>
        <v>320000</v>
      </c>
      <c r="K306" s="9">
        <f>Tabla13[[#This Row],[COSTO TOTAL UNITARIO ESTIMADO]]</f>
        <v>320000</v>
      </c>
      <c r="L306" s="7" t="s">
        <v>18</v>
      </c>
      <c r="M306" s="7" t="s">
        <v>388</v>
      </c>
      <c r="N306" s="29"/>
      <c r="O306" s="30"/>
      <c r="T306" s="5"/>
    </row>
    <row r="307" spans="1:20" s="53" customFormat="1">
      <c r="A307" s="7" t="s">
        <v>94</v>
      </c>
      <c r="B307" s="64" t="s">
        <v>827</v>
      </c>
      <c r="C307" s="13" t="s">
        <v>836</v>
      </c>
      <c r="D307" s="38">
        <v>12</v>
      </c>
      <c r="E307" s="38">
        <v>12</v>
      </c>
      <c r="F307" s="38">
        <v>12</v>
      </c>
      <c r="G307" s="38">
        <v>12</v>
      </c>
      <c r="H307" s="38">
        <f>SUM('PACC - SNCC.F.053 (3)'!$D307:$G307)</f>
        <v>48</v>
      </c>
      <c r="I307" s="56">
        <v>5000</v>
      </c>
      <c r="J307" s="54">
        <f>+H307*I307</f>
        <v>240000</v>
      </c>
      <c r="K307" s="9">
        <f>K306+Tabla13[[#This Row],[COSTO TOTAL UNITARIO ESTIMADO]]</f>
        <v>560000</v>
      </c>
      <c r="L307" s="7" t="s">
        <v>18</v>
      </c>
      <c r="M307" s="7" t="s">
        <v>388</v>
      </c>
      <c r="N307" s="29"/>
      <c r="O307" s="30"/>
      <c r="T307" s="5"/>
    </row>
    <row r="308" spans="1:20" s="53" customFormat="1">
      <c r="A308" s="32" t="s">
        <v>94</v>
      </c>
      <c r="B308" s="66"/>
      <c r="C308" s="44"/>
      <c r="D308" s="45"/>
      <c r="E308" s="45"/>
      <c r="F308" s="45"/>
      <c r="G308" s="45"/>
      <c r="H308" s="45">
        <f>SUM('PACC - SNCC.F.053 (3)'!$D308:$G308)</f>
        <v>0</v>
      </c>
      <c r="I308" s="58"/>
      <c r="J308" s="70"/>
      <c r="K308" s="35">
        <f>K307</f>
        <v>560000</v>
      </c>
      <c r="L308" s="32"/>
      <c r="M308" s="75" t="s">
        <v>388</v>
      </c>
      <c r="N308" s="46"/>
      <c r="O308" s="47"/>
      <c r="T308" s="5"/>
    </row>
    <row r="309" spans="1:20" s="27" customFormat="1">
      <c r="A309" s="7" t="s">
        <v>34</v>
      </c>
      <c r="B309" s="64" t="s">
        <v>826</v>
      </c>
      <c r="C309" s="13" t="s">
        <v>836</v>
      </c>
      <c r="D309" s="38">
        <v>1</v>
      </c>
      <c r="E309" s="38">
        <v>1</v>
      </c>
      <c r="F309" s="38">
        <v>1</v>
      </c>
      <c r="G309" s="38">
        <v>1</v>
      </c>
      <c r="H309" s="38">
        <f>SUM('PACC - SNCC.F.053 (3)'!$D309:$G309)</f>
        <v>4</v>
      </c>
      <c r="I309" s="56">
        <v>52000</v>
      </c>
      <c r="J309" s="54">
        <f>+H309*I309</f>
        <v>208000</v>
      </c>
      <c r="K309" s="9">
        <f>Tabla13[[#This Row],[COSTO TOTAL UNITARIO ESTIMADO]]</f>
        <v>208000</v>
      </c>
      <c r="L309" s="7" t="s">
        <v>18</v>
      </c>
      <c r="M309" s="7" t="s">
        <v>388</v>
      </c>
      <c r="N309" s="29"/>
      <c r="O309" s="30"/>
      <c r="T309" s="5"/>
    </row>
    <row r="310" spans="1:20" s="53" customFormat="1">
      <c r="A310" s="32" t="s">
        <v>34</v>
      </c>
      <c r="B310" s="66"/>
      <c r="C310" s="44"/>
      <c r="D310" s="45"/>
      <c r="E310" s="45"/>
      <c r="F310" s="45"/>
      <c r="G310" s="45"/>
      <c r="H310" s="45">
        <f>SUM('PACC - SNCC.F.053 (3)'!$D310:$G310)</f>
        <v>0</v>
      </c>
      <c r="I310" s="58"/>
      <c r="J310" s="70"/>
      <c r="K310" s="35">
        <f>K309</f>
        <v>208000</v>
      </c>
      <c r="L310" s="32"/>
      <c r="M310" s="75" t="s">
        <v>388</v>
      </c>
      <c r="N310" s="46"/>
      <c r="O310" s="47"/>
      <c r="T310" s="5"/>
    </row>
    <row r="311" spans="1:20" s="27" customFormat="1">
      <c r="A311" s="7" t="s">
        <v>258</v>
      </c>
      <c r="B311" s="64" t="s">
        <v>823</v>
      </c>
      <c r="C311" s="13" t="s">
        <v>836</v>
      </c>
      <c r="D311" s="38"/>
      <c r="E311" s="38"/>
      <c r="F311" s="38">
        <v>200</v>
      </c>
      <c r="G311" s="38"/>
      <c r="H311" s="38">
        <f>SUM('PACC - SNCC.F.053 (3)'!$D311:$G311)</f>
        <v>200</v>
      </c>
      <c r="I311" s="56">
        <v>6000</v>
      </c>
      <c r="J311" s="54">
        <f>+H311*I311</f>
        <v>1200000</v>
      </c>
      <c r="K311" s="9">
        <f>Tabla13[[#This Row],[COSTO TOTAL UNITARIO ESTIMADO]]</f>
        <v>1200000</v>
      </c>
      <c r="L311" s="7" t="s">
        <v>20</v>
      </c>
      <c r="M311" s="7" t="s">
        <v>388</v>
      </c>
      <c r="N311" s="29"/>
      <c r="O311" s="30"/>
      <c r="T311" s="5"/>
    </row>
    <row r="312" spans="1:20" s="53" customFormat="1">
      <c r="A312" s="7" t="s">
        <v>258</v>
      </c>
      <c r="B312" s="64" t="s">
        <v>825</v>
      </c>
      <c r="C312" s="13" t="s">
        <v>836</v>
      </c>
      <c r="D312" s="38"/>
      <c r="E312" s="38"/>
      <c r="F312" s="38">
        <v>126</v>
      </c>
      <c r="G312" s="38"/>
      <c r="H312" s="38">
        <f>SUM('PACC - SNCC.F.053 (3)'!$D312:$G312)</f>
        <v>126</v>
      </c>
      <c r="I312" s="56">
        <v>1200</v>
      </c>
      <c r="J312" s="54">
        <f>+H312*I312</f>
        <v>151200</v>
      </c>
      <c r="K312" s="9">
        <f>K311+Tabla13[[#This Row],[COSTO TOTAL UNITARIO ESTIMADO]]</f>
        <v>1351200</v>
      </c>
      <c r="L312" s="7" t="s">
        <v>20</v>
      </c>
      <c r="M312" s="7" t="s">
        <v>388</v>
      </c>
      <c r="N312" s="29"/>
      <c r="O312" s="30"/>
      <c r="T312" s="5"/>
    </row>
    <row r="313" spans="1:20" s="53" customFormat="1">
      <c r="A313" s="7" t="s">
        <v>258</v>
      </c>
      <c r="B313" s="64" t="s">
        <v>824</v>
      </c>
      <c r="C313" s="13" t="s">
        <v>836</v>
      </c>
      <c r="D313" s="38"/>
      <c r="E313" s="38"/>
      <c r="F313" s="38">
        <v>102</v>
      </c>
      <c r="G313" s="38"/>
      <c r="H313" s="38">
        <f>SUM('PACC - SNCC.F.053 (3)'!$D313:$G313)</f>
        <v>102</v>
      </c>
      <c r="I313" s="56">
        <v>725</v>
      </c>
      <c r="J313" s="54">
        <f>+H313*I313</f>
        <v>73950</v>
      </c>
      <c r="K313" s="9">
        <f>K312+Tabla13[[#This Row],[COSTO TOTAL UNITARIO ESTIMADO]]</f>
        <v>1425150</v>
      </c>
      <c r="L313" s="7" t="s">
        <v>20</v>
      </c>
      <c r="M313" s="7" t="s">
        <v>388</v>
      </c>
      <c r="N313" s="29"/>
      <c r="O313" s="30"/>
      <c r="T313" s="5"/>
    </row>
    <row r="314" spans="1:20" s="27" customFormat="1">
      <c r="A314" s="32" t="s">
        <v>258</v>
      </c>
      <c r="B314" s="66"/>
      <c r="C314" s="44"/>
      <c r="D314" s="45"/>
      <c r="E314" s="45"/>
      <c r="F314" s="45"/>
      <c r="G314" s="45"/>
      <c r="H314" s="45">
        <f>SUM('PACC - SNCC.F.053 (3)'!$D314:$G314)</f>
        <v>0</v>
      </c>
      <c r="I314" s="58"/>
      <c r="J314" s="70"/>
      <c r="K314" s="35">
        <f>K313</f>
        <v>1425150</v>
      </c>
      <c r="L314" s="32"/>
      <c r="M314" s="75" t="s">
        <v>388</v>
      </c>
      <c r="N314" s="46"/>
      <c r="O314" s="47"/>
      <c r="T314" s="5"/>
    </row>
    <row r="315" spans="1:20" s="27" customFormat="1">
      <c r="A315" s="67" t="s">
        <v>237</v>
      </c>
      <c r="B315" s="67" t="s">
        <v>791</v>
      </c>
      <c r="C315" s="13" t="s">
        <v>818</v>
      </c>
      <c r="D315" s="13">
        <v>50</v>
      </c>
      <c r="E315" s="13">
        <v>50</v>
      </c>
      <c r="F315" s="13">
        <v>50</v>
      </c>
      <c r="G315" s="13">
        <v>50</v>
      </c>
      <c r="H315" s="71">
        <f>SUM('PACC - SNCC.F.053 (3)'!$D315:$G315)</f>
        <v>200</v>
      </c>
      <c r="I315" s="69">
        <v>15.8</v>
      </c>
      <c r="J315" s="54">
        <f>+H315*I315</f>
        <v>3160</v>
      </c>
      <c r="K315" s="9">
        <f>Tabla13[[#This Row],[COSTO TOTAL UNITARIO ESTIMADO]]</f>
        <v>3160</v>
      </c>
      <c r="L315" s="7" t="s">
        <v>18</v>
      </c>
      <c r="M315" s="7" t="s">
        <v>388</v>
      </c>
      <c r="N315" s="29"/>
      <c r="O315" s="30"/>
      <c r="T315" s="5"/>
    </row>
    <row r="316" spans="1:20" s="27" customFormat="1">
      <c r="A316" s="67" t="s">
        <v>237</v>
      </c>
      <c r="B316" s="67" t="s">
        <v>792</v>
      </c>
      <c r="C316" s="13" t="s">
        <v>819</v>
      </c>
      <c r="D316" s="13">
        <v>96</v>
      </c>
      <c r="E316" s="13">
        <v>96</v>
      </c>
      <c r="F316" s="13">
        <v>96</v>
      </c>
      <c r="G316" s="13">
        <v>96</v>
      </c>
      <c r="H316" s="71">
        <f>SUM('PACC - SNCC.F.053 (3)'!$D316:$G316)</f>
        <v>384</v>
      </c>
      <c r="I316" s="69">
        <v>9.4499999999999993</v>
      </c>
      <c r="J316" s="54">
        <f t="shared" ref="J316:J335" si="14">+H316*I316</f>
        <v>3628.7999999999997</v>
      </c>
      <c r="K316" s="9">
        <f>K315+Tabla13[[#This Row],[COSTO TOTAL UNITARIO ESTIMADO]]</f>
        <v>6788.7999999999993</v>
      </c>
      <c r="L316" s="7" t="s">
        <v>18</v>
      </c>
      <c r="M316" s="7" t="s">
        <v>388</v>
      </c>
      <c r="N316" s="29"/>
      <c r="O316" s="30"/>
      <c r="T316" s="5"/>
    </row>
    <row r="317" spans="1:20" s="27" customFormat="1">
      <c r="A317" s="67" t="s">
        <v>237</v>
      </c>
      <c r="B317" s="67" t="s">
        <v>793</v>
      </c>
      <c r="C317" s="13" t="s">
        <v>819</v>
      </c>
      <c r="D317" s="13">
        <v>32</v>
      </c>
      <c r="E317" s="13">
        <v>32</v>
      </c>
      <c r="F317" s="13">
        <v>32</v>
      </c>
      <c r="G317" s="13">
        <v>32</v>
      </c>
      <c r="H317" s="71">
        <f>SUM('PACC - SNCC.F.053 (3)'!$D317:$G317)</f>
        <v>128</v>
      </c>
      <c r="I317" s="69">
        <v>40.1</v>
      </c>
      <c r="J317" s="54">
        <f t="shared" si="14"/>
        <v>5132.8</v>
      </c>
      <c r="K317" s="9">
        <f>K316+Tabla13[[#This Row],[COSTO TOTAL UNITARIO ESTIMADO]]</f>
        <v>11921.599999999999</v>
      </c>
      <c r="L317" s="7" t="s">
        <v>18</v>
      </c>
      <c r="M317" s="7" t="s">
        <v>388</v>
      </c>
      <c r="N317" s="29"/>
      <c r="O317" s="30"/>
      <c r="T317" s="5"/>
    </row>
    <row r="318" spans="1:20" s="27" customFormat="1">
      <c r="A318" s="67" t="s">
        <v>237</v>
      </c>
      <c r="B318" s="67" t="s">
        <v>794</v>
      </c>
      <c r="C318" s="13" t="s">
        <v>818</v>
      </c>
      <c r="D318" s="13">
        <v>25</v>
      </c>
      <c r="E318" s="13">
        <v>25</v>
      </c>
      <c r="F318" s="13">
        <v>25</v>
      </c>
      <c r="G318" s="13">
        <v>25</v>
      </c>
      <c r="H318" s="71">
        <f>SUM('PACC - SNCC.F.053 (3)'!$D318:$G318)</f>
        <v>100</v>
      </c>
      <c r="I318" s="69">
        <v>22.7</v>
      </c>
      <c r="J318" s="54">
        <f t="shared" si="14"/>
        <v>2270</v>
      </c>
      <c r="K318" s="9">
        <f>K317+Tabla13[[#This Row],[COSTO TOTAL UNITARIO ESTIMADO]]</f>
        <v>14191.599999999999</v>
      </c>
      <c r="L318" s="7" t="s">
        <v>18</v>
      </c>
      <c r="M318" s="7" t="s">
        <v>388</v>
      </c>
      <c r="N318" s="29"/>
      <c r="O318" s="30"/>
      <c r="T318" s="5"/>
    </row>
    <row r="319" spans="1:20" s="27" customFormat="1">
      <c r="A319" s="67" t="s">
        <v>237</v>
      </c>
      <c r="B319" s="67" t="s">
        <v>795</v>
      </c>
      <c r="C319" s="13" t="s">
        <v>818</v>
      </c>
      <c r="D319" s="13">
        <v>50</v>
      </c>
      <c r="E319" s="13">
        <v>50</v>
      </c>
      <c r="F319" s="13">
        <v>50</v>
      </c>
      <c r="G319" s="13">
        <v>50</v>
      </c>
      <c r="H319" s="71">
        <f>SUM('PACC - SNCC.F.053 (3)'!$D319:$G319)</f>
        <v>200</v>
      </c>
      <c r="I319" s="69">
        <v>19.05</v>
      </c>
      <c r="J319" s="54">
        <f t="shared" si="14"/>
        <v>3810</v>
      </c>
      <c r="K319" s="9">
        <f>K318+Tabla13[[#This Row],[COSTO TOTAL UNITARIO ESTIMADO]]</f>
        <v>18001.599999999999</v>
      </c>
      <c r="L319" s="7" t="s">
        <v>18</v>
      </c>
      <c r="M319" s="7" t="s">
        <v>388</v>
      </c>
      <c r="N319" s="29"/>
      <c r="O319" s="30"/>
      <c r="T319" s="5"/>
    </row>
    <row r="320" spans="1:20" s="27" customFormat="1">
      <c r="A320" s="67" t="s">
        <v>237</v>
      </c>
      <c r="B320" s="67" t="s">
        <v>796</v>
      </c>
      <c r="C320" s="13" t="s">
        <v>820</v>
      </c>
      <c r="D320" s="13">
        <v>1</v>
      </c>
      <c r="E320" s="13">
        <v>1</v>
      </c>
      <c r="F320" s="13">
        <v>1</v>
      </c>
      <c r="G320" s="13">
        <v>1</v>
      </c>
      <c r="H320" s="71">
        <f>SUM('PACC - SNCC.F.053 (3)'!$D320:$G320)</f>
        <v>4</v>
      </c>
      <c r="I320" s="69">
        <v>1099.8</v>
      </c>
      <c r="J320" s="54">
        <f t="shared" si="14"/>
        <v>4399.2</v>
      </c>
      <c r="K320" s="9">
        <f>K319+Tabla13[[#This Row],[COSTO TOTAL UNITARIO ESTIMADO]]</f>
        <v>22400.799999999999</v>
      </c>
      <c r="L320" s="7" t="s">
        <v>18</v>
      </c>
      <c r="M320" s="7" t="s">
        <v>388</v>
      </c>
      <c r="N320" s="29"/>
      <c r="O320" s="30"/>
      <c r="T320" s="5"/>
    </row>
    <row r="321" spans="1:20" s="27" customFormat="1">
      <c r="A321" s="67" t="s">
        <v>237</v>
      </c>
      <c r="B321" s="67" t="s">
        <v>797</v>
      </c>
      <c r="C321" s="13" t="s">
        <v>819</v>
      </c>
      <c r="D321" s="13">
        <v>100</v>
      </c>
      <c r="E321" s="13">
        <v>100</v>
      </c>
      <c r="F321" s="13">
        <v>100</v>
      </c>
      <c r="G321" s="13">
        <v>100</v>
      </c>
      <c r="H321" s="71">
        <f>SUM('PACC - SNCC.F.053 (3)'!$D321:$G321)</f>
        <v>400</v>
      </c>
      <c r="I321" s="69">
        <v>5</v>
      </c>
      <c r="J321" s="54">
        <f t="shared" si="14"/>
        <v>2000</v>
      </c>
      <c r="K321" s="9">
        <f>K320+Tabla13[[#This Row],[COSTO TOTAL UNITARIO ESTIMADO]]</f>
        <v>24400.799999999999</v>
      </c>
      <c r="L321" s="7" t="s">
        <v>18</v>
      </c>
      <c r="M321" s="7" t="s">
        <v>388</v>
      </c>
      <c r="N321" s="29"/>
      <c r="O321" s="30"/>
      <c r="T321" s="5"/>
    </row>
    <row r="322" spans="1:20" s="27" customFormat="1">
      <c r="A322" s="67" t="s">
        <v>237</v>
      </c>
      <c r="B322" s="68" t="s">
        <v>798</v>
      </c>
      <c r="C322" s="13" t="s">
        <v>820</v>
      </c>
      <c r="D322" s="13">
        <v>1</v>
      </c>
      <c r="E322" s="13">
        <v>1</v>
      </c>
      <c r="F322" s="13">
        <v>1</v>
      </c>
      <c r="G322" s="13">
        <v>1</v>
      </c>
      <c r="H322" s="71">
        <f>SUM('PACC - SNCC.F.053 (3)'!$D322:$G322)</f>
        <v>4</v>
      </c>
      <c r="I322" s="68">
        <v>1991.6</v>
      </c>
      <c r="J322" s="54">
        <f t="shared" si="14"/>
        <v>7966.4</v>
      </c>
      <c r="K322" s="9">
        <f>K321+Tabla13[[#This Row],[COSTO TOTAL UNITARIO ESTIMADO]]</f>
        <v>32367.199999999997</v>
      </c>
      <c r="L322" s="7" t="s">
        <v>18</v>
      </c>
      <c r="M322" s="7" t="s">
        <v>388</v>
      </c>
      <c r="N322" s="29"/>
      <c r="O322" s="30"/>
      <c r="T322" s="5"/>
    </row>
    <row r="323" spans="1:20" s="27" customFormat="1">
      <c r="A323" s="67" t="s">
        <v>237</v>
      </c>
      <c r="B323" s="67" t="s">
        <v>799</v>
      </c>
      <c r="C323" s="13" t="s">
        <v>819</v>
      </c>
      <c r="D323" s="13">
        <v>30</v>
      </c>
      <c r="E323" s="13">
        <v>30</v>
      </c>
      <c r="F323" s="13">
        <v>30</v>
      </c>
      <c r="G323" s="13">
        <v>30</v>
      </c>
      <c r="H323" s="71">
        <f>SUM('PACC - SNCC.F.053 (3)'!$D323:$G323)</f>
        <v>120</v>
      </c>
      <c r="I323" s="69">
        <v>20</v>
      </c>
      <c r="J323" s="54">
        <f t="shared" si="14"/>
        <v>2400</v>
      </c>
      <c r="K323" s="9">
        <f>K322+Tabla13[[#This Row],[COSTO TOTAL UNITARIO ESTIMADO]]</f>
        <v>34767.199999999997</v>
      </c>
      <c r="L323" s="7" t="s">
        <v>18</v>
      </c>
      <c r="M323" s="7" t="s">
        <v>388</v>
      </c>
      <c r="N323" s="29"/>
      <c r="O323" s="30"/>
      <c r="T323" s="5"/>
    </row>
    <row r="324" spans="1:20" s="27" customFormat="1">
      <c r="A324" s="67" t="s">
        <v>237</v>
      </c>
      <c r="B324" s="68" t="s">
        <v>800</v>
      </c>
      <c r="C324" s="13" t="s">
        <v>819</v>
      </c>
      <c r="D324" s="13">
        <v>50</v>
      </c>
      <c r="E324" s="13">
        <v>50</v>
      </c>
      <c r="F324" s="13">
        <v>50</v>
      </c>
      <c r="G324" s="13">
        <v>50</v>
      </c>
      <c r="H324" s="71">
        <f>SUM('PACC - SNCC.F.053 (3)'!$D324:$G324)</f>
        <v>200</v>
      </c>
      <c r="I324" s="68">
        <v>12</v>
      </c>
      <c r="J324" s="54">
        <f t="shared" si="14"/>
        <v>2400</v>
      </c>
      <c r="K324" s="9">
        <f>K323+Tabla13[[#This Row],[COSTO TOTAL UNITARIO ESTIMADO]]</f>
        <v>37167.199999999997</v>
      </c>
      <c r="L324" s="7" t="s">
        <v>18</v>
      </c>
      <c r="M324" s="7" t="s">
        <v>388</v>
      </c>
      <c r="N324" s="29"/>
      <c r="O324" s="30"/>
      <c r="T324" s="5"/>
    </row>
    <row r="325" spans="1:20" s="27" customFormat="1">
      <c r="A325" s="67" t="s">
        <v>237</v>
      </c>
      <c r="B325" s="68" t="s">
        <v>801</v>
      </c>
      <c r="C325" s="13" t="s">
        <v>820</v>
      </c>
      <c r="D325" s="13">
        <v>1</v>
      </c>
      <c r="E325" s="13">
        <v>1</v>
      </c>
      <c r="F325" s="13">
        <v>1</v>
      </c>
      <c r="G325" s="13">
        <v>1</v>
      </c>
      <c r="H325" s="71">
        <f>SUM('PACC - SNCC.F.053 (3)'!$D325:$G325)</f>
        <v>4</v>
      </c>
      <c r="I325" s="68">
        <v>304.39999999999998</v>
      </c>
      <c r="J325" s="54">
        <f t="shared" si="14"/>
        <v>1217.5999999999999</v>
      </c>
      <c r="K325" s="9">
        <f>K324+Tabla13[[#This Row],[COSTO TOTAL UNITARIO ESTIMADO]]</f>
        <v>38384.799999999996</v>
      </c>
      <c r="L325" s="7" t="s">
        <v>18</v>
      </c>
      <c r="M325" s="7" t="s">
        <v>388</v>
      </c>
      <c r="N325" s="29"/>
      <c r="O325" s="30"/>
      <c r="T325" s="5"/>
    </row>
    <row r="326" spans="1:20" s="27" customFormat="1">
      <c r="A326" s="67" t="s">
        <v>237</v>
      </c>
      <c r="B326" s="67" t="s">
        <v>802</v>
      </c>
      <c r="C326" s="13" t="s">
        <v>818</v>
      </c>
      <c r="D326" s="13">
        <v>100</v>
      </c>
      <c r="E326" s="13">
        <v>100</v>
      </c>
      <c r="F326" s="13">
        <v>100</v>
      </c>
      <c r="G326" s="13">
        <v>100</v>
      </c>
      <c r="H326" s="71">
        <f>SUM('PACC - SNCC.F.053 (3)'!$D326:$G326)</f>
        <v>400</v>
      </c>
      <c r="I326" s="69">
        <v>6</v>
      </c>
      <c r="J326" s="54">
        <f t="shared" si="14"/>
        <v>2400</v>
      </c>
      <c r="K326" s="9">
        <f>K325+Tabla13[[#This Row],[COSTO TOTAL UNITARIO ESTIMADO]]</f>
        <v>40784.799999999996</v>
      </c>
      <c r="L326" s="7" t="s">
        <v>18</v>
      </c>
      <c r="M326" s="7" t="s">
        <v>388</v>
      </c>
      <c r="N326" s="29"/>
      <c r="O326" s="30"/>
      <c r="T326" s="5"/>
    </row>
    <row r="327" spans="1:20" s="27" customFormat="1">
      <c r="A327" s="67" t="s">
        <v>237</v>
      </c>
      <c r="B327" s="67" t="s">
        <v>803</v>
      </c>
      <c r="C327" s="13" t="s">
        <v>821</v>
      </c>
      <c r="D327" s="13">
        <v>2</v>
      </c>
      <c r="E327" s="13">
        <v>2</v>
      </c>
      <c r="F327" s="13">
        <v>2</v>
      </c>
      <c r="G327" s="13">
        <v>2</v>
      </c>
      <c r="H327" s="71">
        <f>SUM('PACC - SNCC.F.053 (3)'!$D327:$G327)</f>
        <v>8</v>
      </c>
      <c r="I327" s="69">
        <v>110</v>
      </c>
      <c r="J327" s="54">
        <f t="shared" si="14"/>
        <v>880</v>
      </c>
      <c r="K327" s="9">
        <f>K326+Tabla13[[#This Row],[COSTO TOTAL UNITARIO ESTIMADO]]</f>
        <v>41664.799999999996</v>
      </c>
      <c r="L327" s="7" t="s">
        <v>18</v>
      </c>
      <c r="M327" s="7" t="s">
        <v>388</v>
      </c>
      <c r="N327" s="29"/>
      <c r="O327" s="30"/>
      <c r="T327" s="5"/>
    </row>
    <row r="328" spans="1:20" s="27" customFormat="1">
      <c r="A328" s="67" t="s">
        <v>237</v>
      </c>
      <c r="B328" s="67" t="s">
        <v>804</v>
      </c>
      <c r="C328" s="13" t="s">
        <v>494</v>
      </c>
      <c r="D328" s="13">
        <v>1</v>
      </c>
      <c r="E328" s="13">
        <v>1</v>
      </c>
      <c r="F328" s="13">
        <v>1</v>
      </c>
      <c r="G328" s="13">
        <v>1</v>
      </c>
      <c r="H328" s="71">
        <f>SUM('PACC - SNCC.F.053 (3)'!$D328:$G328)</f>
        <v>4</v>
      </c>
      <c r="I328" s="69">
        <v>111.25</v>
      </c>
      <c r="J328" s="54">
        <f t="shared" si="14"/>
        <v>445</v>
      </c>
      <c r="K328" s="9">
        <f>K327+Tabla13[[#This Row],[COSTO TOTAL UNITARIO ESTIMADO]]</f>
        <v>42109.799999999996</v>
      </c>
      <c r="L328" s="7" t="s">
        <v>18</v>
      </c>
      <c r="M328" s="7" t="s">
        <v>388</v>
      </c>
      <c r="N328" s="29"/>
      <c r="O328" s="30"/>
      <c r="T328" s="5"/>
    </row>
    <row r="329" spans="1:20" s="27" customFormat="1">
      <c r="A329" s="67" t="s">
        <v>237</v>
      </c>
      <c r="B329" s="67" t="s">
        <v>805</v>
      </c>
      <c r="C329" s="13" t="s">
        <v>494</v>
      </c>
      <c r="D329" s="13">
        <v>100</v>
      </c>
      <c r="E329" s="13">
        <v>100</v>
      </c>
      <c r="F329" s="13">
        <v>100</v>
      </c>
      <c r="G329" s="13">
        <v>100</v>
      </c>
      <c r="H329" s="71">
        <f>SUM('PACC - SNCC.F.053 (3)'!$D329:$G329)</f>
        <v>400</v>
      </c>
      <c r="I329" s="69">
        <v>15.55</v>
      </c>
      <c r="J329" s="54">
        <f t="shared" si="14"/>
        <v>6220</v>
      </c>
      <c r="K329" s="9">
        <f>K328+Tabla13[[#This Row],[COSTO TOTAL UNITARIO ESTIMADO]]</f>
        <v>48329.799999999996</v>
      </c>
      <c r="L329" s="7" t="s">
        <v>18</v>
      </c>
      <c r="M329" s="7" t="s">
        <v>388</v>
      </c>
      <c r="N329" s="29"/>
      <c r="O329" s="30"/>
      <c r="T329" s="5"/>
    </row>
    <row r="330" spans="1:20" s="27" customFormat="1">
      <c r="A330" s="67" t="s">
        <v>237</v>
      </c>
      <c r="B330" s="67" t="s">
        <v>806</v>
      </c>
      <c r="C330" s="13" t="s">
        <v>494</v>
      </c>
      <c r="D330" s="13">
        <v>56</v>
      </c>
      <c r="E330" s="13">
        <v>56</v>
      </c>
      <c r="F330" s="13">
        <v>56</v>
      </c>
      <c r="G330" s="13">
        <v>56</v>
      </c>
      <c r="H330" s="71">
        <f>SUM('PACC - SNCC.F.053 (3)'!$D330:$G330)</f>
        <v>224</v>
      </c>
      <c r="I330" s="69">
        <v>31.75</v>
      </c>
      <c r="J330" s="54">
        <f t="shared" si="14"/>
        <v>7112</v>
      </c>
      <c r="K330" s="9">
        <f>K329+Tabla13[[#This Row],[COSTO TOTAL UNITARIO ESTIMADO]]</f>
        <v>55441.799999999996</v>
      </c>
      <c r="L330" s="7" t="s">
        <v>18</v>
      </c>
      <c r="M330" s="7" t="s">
        <v>388</v>
      </c>
      <c r="N330" s="29"/>
      <c r="O330" s="30"/>
      <c r="T330" s="5"/>
    </row>
    <row r="331" spans="1:20" s="27" customFormat="1">
      <c r="A331" s="67" t="s">
        <v>237</v>
      </c>
      <c r="B331" s="67" t="s">
        <v>807</v>
      </c>
      <c r="C331" s="13" t="s">
        <v>822</v>
      </c>
      <c r="D331" s="13">
        <v>1</v>
      </c>
      <c r="E331" s="13">
        <v>1</v>
      </c>
      <c r="F331" s="13">
        <v>1</v>
      </c>
      <c r="G331" s="13">
        <v>1</v>
      </c>
      <c r="H331" s="71">
        <f>SUM('PACC - SNCC.F.053 (3)'!$D331:$G331)</f>
        <v>4</v>
      </c>
      <c r="I331" s="69">
        <v>989.8</v>
      </c>
      <c r="J331" s="54">
        <f t="shared" si="14"/>
        <v>3959.2</v>
      </c>
      <c r="K331" s="9">
        <f>K330+Tabla13[[#This Row],[COSTO TOTAL UNITARIO ESTIMADO]]</f>
        <v>59400.999999999993</v>
      </c>
      <c r="L331" s="7" t="s">
        <v>18</v>
      </c>
      <c r="M331" s="7" t="s">
        <v>388</v>
      </c>
      <c r="N331" s="29"/>
      <c r="O331" s="30"/>
      <c r="T331" s="5"/>
    </row>
    <row r="332" spans="1:20" s="27" customFormat="1">
      <c r="A332" s="67" t="s">
        <v>237</v>
      </c>
      <c r="B332" s="67" t="s">
        <v>808</v>
      </c>
      <c r="C332" s="13" t="s">
        <v>494</v>
      </c>
      <c r="D332" s="13">
        <v>1</v>
      </c>
      <c r="E332" s="13">
        <v>1</v>
      </c>
      <c r="F332" s="13">
        <v>1</v>
      </c>
      <c r="G332" s="13">
        <v>1</v>
      </c>
      <c r="H332" s="71">
        <f>SUM('PACC - SNCC.F.053 (3)'!$D332:$G332)</f>
        <v>4</v>
      </c>
      <c r="I332" s="69">
        <v>734.95</v>
      </c>
      <c r="J332" s="54">
        <f t="shared" si="14"/>
        <v>2939.8</v>
      </c>
      <c r="K332" s="9">
        <f>K331+Tabla13[[#This Row],[COSTO TOTAL UNITARIO ESTIMADO]]</f>
        <v>62340.799999999996</v>
      </c>
      <c r="L332" s="7" t="s">
        <v>18</v>
      </c>
      <c r="M332" s="7" t="s">
        <v>388</v>
      </c>
      <c r="N332" s="29"/>
      <c r="O332" s="30"/>
      <c r="T332" s="5"/>
    </row>
    <row r="333" spans="1:20" s="27" customFormat="1">
      <c r="A333" s="67" t="s">
        <v>237</v>
      </c>
      <c r="B333" s="67" t="s">
        <v>809</v>
      </c>
      <c r="C333" s="13" t="s">
        <v>494</v>
      </c>
      <c r="D333" s="13">
        <v>1</v>
      </c>
      <c r="E333" s="13">
        <v>1</v>
      </c>
      <c r="F333" s="13">
        <v>1</v>
      </c>
      <c r="G333" s="13">
        <v>1</v>
      </c>
      <c r="H333" s="71">
        <f>SUM('PACC - SNCC.F.053 (3)'!$D333:$G333)</f>
        <v>4</v>
      </c>
      <c r="I333" s="69">
        <v>155</v>
      </c>
      <c r="J333" s="54">
        <f t="shared" si="14"/>
        <v>620</v>
      </c>
      <c r="K333" s="9">
        <f>K332+Tabla13[[#This Row],[COSTO TOTAL UNITARIO ESTIMADO]]</f>
        <v>62960.799999999996</v>
      </c>
      <c r="L333" s="7" t="s">
        <v>18</v>
      </c>
      <c r="M333" s="7" t="s">
        <v>388</v>
      </c>
      <c r="N333" s="29"/>
      <c r="O333" s="30"/>
      <c r="T333" s="5"/>
    </row>
    <row r="334" spans="1:20" s="27" customFormat="1">
      <c r="A334" s="67" t="s">
        <v>237</v>
      </c>
      <c r="B334" s="67" t="s">
        <v>810</v>
      </c>
      <c r="C334" s="13" t="s">
        <v>494</v>
      </c>
      <c r="D334" s="13">
        <v>1</v>
      </c>
      <c r="E334" s="13">
        <v>1</v>
      </c>
      <c r="F334" s="13">
        <v>1</v>
      </c>
      <c r="G334" s="13">
        <v>1</v>
      </c>
      <c r="H334" s="71">
        <f>SUM('PACC - SNCC.F.053 (3)'!$D334:$G334)</f>
        <v>4</v>
      </c>
      <c r="I334" s="69">
        <v>289.95</v>
      </c>
      <c r="J334" s="54">
        <f t="shared" si="14"/>
        <v>1159.8</v>
      </c>
      <c r="K334" s="9">
        <f>K333+Tabla13[[#This Row],[COSTO TOTAL UNITARIO ESTIMADO]]</f>
        <v>64120.6</v>
      </c>
      <c r="L334" s="7" t="s">
        <v>18</v>
      </c>
      <c r="M334" s="7" t="s">
        <v>388</v>
      </c>
      <c r="N334" s="29"/>
      <c r="O334" s="30"/>
      <c r="T334" s="5"/>
    </row>
    <row r="335" spans="1:20" s="27" customFormat="1">
      <c r="A335" s="67" t="s">
        <v>237</v>
      </c>
      <c r="B335" s="67" t="s">
        <v>811</v>
      </c>
      <c r="C335" s="13" t="s">
        <v>821</v>
      </c>
      <c r="D335" s="13">
        <v>1</v>
      </c>
      <c r="E335" s="13">
        <v>1</v>
      </c>
      <c r="F335" s="13">
        <v>1</v>
      </c>
      <c r="G335" s="13">
        <v>1</v>
      </c>
      <c r="H335" s="71">
        <f>SUM('PACC - SNCC.F.053 (3)'!$D335:$G335)</f>
        <v>4</v>
      </c>
      <c r="I335" s="69">
        <v>1459.7</v>
      </c>
      <c r="J335" s="54">
        <f t="shared" si="14"/>
        <v>5838.8</v>
      </c>
      <c r="K335" s="9">
        <f>K334+Tabla13[[#This Row],[COSTO TOTAL UNITARIO ESTIMADO]]</f>
        <v>69959.399999999994</v>
      </c>
      <c r="L335" s="7" t="s">
        <v>18</v>
      </c>
      <c r="M335" s="7" t="s">
        <v>388</v>
      </c>
      <c r="N335" s="29"/>
      <c r="O335" s="30"/>
      <c r="T335" s="5"/>
    </row>
    <row r="336" spans="1:20" s="27" customFormat="1">
      <c r="A336" s="67" t="s">
        <v>237</v>
      </c>
      <c r="B336" s="67" t="s">
        <v>812</v>
      </c>
      <c r="C336" s="13" t="s">
        <v>821</v>
      </c>
      <c r="D336" s="13">
        <v>1</v>
      </c>
      <c r="E336" s="13">
        <v>1</v>
      </c>
      <c r="F336" s="13">
        <v>1</v>
      </c>
      <c r="G336" s="13">
        <v>1</v>
      </c>
      <c r="H336" s="71">
        <f>SUM('PACC - SNCC.F.053 (3)'!$D336:$G336)</f>
        <v>4</v>
      </c>
      <c r="I336" s="69">
        <v>166.1</v>
      </c>
      <c r="J336" s="54">
        <f t="shared" ref="J336:J341" si="15">+H336*I336</f>
        <v>664.4</v>
      </c>
      <c r="K336" s="9">
        <f>K335+Tabla13[[#This Row],[COSTO TOTAL UNITARIO ESTIMADO]]</f>
        <v>70623.799999999988</v>
      </c>
      <c r="L336" s="7" t="s">
        <v>18</v>
      </c>
      <c r="M336" s="7" t="s">
        <v>388</v>
      </c>
      <c r="N336" s="29"/>
      <c r="O336" s="30"/>
      <c r="T336" s="5"/>
    </row>
    <row r="337" spans="1:20" s="27" customFormat="1">
      <c r="A337" s="67" t="s">
        <v>237</v>
      </c>
      <c r="B337" s="67" t="s">
        <v>813</v>
      </c>
      <c r="C337" s="13" t="s">
        <v>821</v>
      </c>
      <c r="D337" s="13">
        <v>1</v>
      </c>
      <c r="E337" s="13">
        <v>1</v>
      </c>
      <c r="F337" s="13">
        <v>1</v>
      </c>
      <c r="G337" s="13">
        <v>1</v>
      </c>
      <c r="H337" s="71">
        <f>SUM('PACC - SNCC.F.053 (3)'!$D337:$G337)</f>
        <v>4</v>
      </c>
      <c r="I337" s="69">
        <v>133.5</v>
      </c>
      <c r="J337" s="54">
        <f t="shared" si="15"/>
        <v>534</v>
      </c>
      <c r="K337" s="9">
        <f>K336+Tabla13[[#This Row],[COSTO TOTAL UNITARIO ESTIMADO]]</f>
        <v>71157.799999999988</v>
      </c>
      <c r="L337" s="7" t="s">
        <v>18</v>
      </c>
      <c r="M337" s="7" t="s">
        <v>388</v>
      </c>
      <c r="N337" s="29"/>
      <c r="O337" s="30"/>
      <c r="T337" s="5"/>
    </row>
    <row r="338" spans="1:20" s="27" customFormat="1">
      <c r="A338" s="67" t="s">
        <v>237</v>
      </c>
      <c r="B338" s="67" t="s">
        <v>814</v>
      </c>
      <c r="C338" s="13" t="s">
        <v>820</v>
      </c>
      <c r="D338" s="13">
        <v>1</v>
      </c>
      <c r="E338" s="13">
        <v>1</v>
      </c>
      <c r="F338" s="13">
        <v>1</v>
      </c>
      <c r="G338" s="13">
        <v>1</v>
      </c>
      <c r="H338" s="71">
        <f>SUM('PACC - SNCC.F.053 (3)'!$D338:$G338)</f>
        <v>4</v>
      </c>
      <c r="I338" s="69">
        <v>100</v>
      </c>
      <c r="J338" s="54">
        <f t="shared" si="15"/>
        <v>400</v>
      </c>
      <c r="K338" s="9">
        <f>K337+Tabla13[[#This Row],[COSTO TOTAL UNITARIO ESTIMADO]]</f>
        <v>71557.799999999988</v>
      </c>
      <c r="L338" s="7" t="s">
        <v>18</v>
      </c>
      <c r="M338" s="7" t="s">
        <v>388</v>
      </c>
      <c r="N338" s="29"/>
      <c r="O338" s="30"/>
      <c r="T338" s="5"/>
    </row>
    <row r="339" spans="1:20" s="27" customFormat="1">
      <c r="A339" s="67" t="s">
        <v>237</v>
      </c>
      <c r="B339" s="67" t="s">
        <v>815</v>
      </c>
      <c r="C339" s="13" t="s">
        <v>821</v>
      </c>
      <c r="D339" s="13">
        <v>1</v>
      </c>
      <c r="E339" s="13">
        <v>1</v>
      </c>
      <c r="F339" s="13">
        <v>1</v>
      </c>
      <c r="G339" s="13">
        <v>1</v>
      </c>
      <c r="H339" s="71">
        <f>SUM('PACC - SNCC.F.053 (3)'!$D339:$G339)</f>
        <v>4</v>
      </c>
      <c r="I339" s="69">
        <v>165</v>
      </c>
      <c r="J339" s="54">
        <f t="shared" si="15"/>
        <v>660</v>
      </c>
      <c r="K339" s="9">
        <f>K338+Tabla13[[#This Row],[COSTO TOTAL UNITARIO ESTIMADO]]</f>
        <v>72217.799999999988</v>
      </c>
      <c r="L339" s="7" t="s">
        <v>18</v>
      </c>
      <c r="M339" s="7" t="s">
        <v>388</v>
      </c>
      <c r="N339" s="29"/>
      <c r="O339" s="30"/>
      <c r="T339" s="5"/>
    </row>
    <row r="340" spans="1:20" s="27" customFormat="1">
      <c r="A340" s="67" t="s">
        <v>237</v>
      </c>
      <c r="B340" s="67" t="s">
        <v>816</v>
      </c>
      <c r="C340" s="13" t="s">
        <v>820</v>
      </c>
      <c r="D340" s="13">
        <v>1</v>
      </c>
      <c r="E340" s="13">
        <v>1</v>
      </c>
      <c r="F340" s="13">
        <v>1</v>
      </c>
      <c r="G340" s="13">
        <v>1</v>
      </c>
      <c r="H340" s="71">
        <f>SUM('PACC - SNCC.F.053 (3)'!$D340:$G340)</f>
        <v>4</v>
      </c>
      <c r="I340" s="69">
        <v>100</v>
      </c>
      <c r="J340" s="54">
        <f t="shared" si="15"/>
        <v>400</v>
      </c>
      <c r="K340" s="9">
        <f>K339+Tabla13[[#This Row],[COSTO TOTAL UNITARIO ESTIMADO]]</f>
        <v>72617.799999999988</v>
      </c>
      <c r="L340" s="7" t="s">
        <v>18</v>
      </c>
      <c r="M340" s="7" t="s">
        <v>388</v>
      </c>
      <c r="N340" s="29"/>
      <c r="O340" s="30"/>
      <c r="T340" s="5"/>
    </row>
    <row r="341" spans="1:20" s="27" customFormat="1">
      <c r="A341" s="67" t="s">
        <v>237</v>
      </c>
      <c r="B341" s="67" t="s">
        <v>817</v>
      </c>
      <c r="C341" s="13" t="s">
        <v>821</v>
      </c>
      <c r="D341" s="13">
        <v>1</v>
      </c>
      <c r="E341" s="13">
        <v>1</v>
      </c>
      <c r="F341" s="13">
        <v>1</v>
      </c>
      <c r="G341" s="13">
        <v>1</v>
      </c>
      <c r="H341" s="71">
        <f>SUM('PACC - SNCC.F.053 (3)'!$D341:$G341)</f>
        <v>4</v>
      </c>
      <c r="I341" s="69">
        <v>114.4</v>
      </c>
      <c r="J341" s="54">
        <f t="shared" si="15"/>
        <v>457.6</v>
      </c>
      <c r="K341" s="9">
        <f>K340+Tabla13[[#This Row],[COSTO TOTAL UNITARIO ESTIMADO]]</f>
        <v>73075.399999999994</v>
      </c>
      <c r="L341" s="7" t="s">
        <v>18</v>
      </c>
      <c r="M341" s="7" t="s">
        <v>388</v>
      </c>
      <c r="N341" s="29"/>
      <c r="O341" s="30"/>
      <c r="T341" s="5"/>
    </row>
    <row r="342" spans="1:20" s="27" customFormat="1">
      <c r="A342" s="32" t="s">
        <v>237</v>
      </c>
      <c r="B342" s="66"/>
      <c r="C342" s="44"/>
      <c r="D342" s="45"/>
      <c r="E342" s="45"/>
      <c r="F342" s="45"/>
      <c r="G342" s="45"/>
      <c r="H342" s="45">
        <f>SUM('PACC - SNCC.F.053 (3)'!$D342:$G342)</f>
        <v>0</v>
      </c>
      <c r="I342" s="58"/>
      <c r="J342" s="70"/>
      <c r="K342" s="35">
        <f>K341</f>
        <v>73075.399999999994</v>
      </c>
      <c r="L342" s="32"/>
      <c r="M342" s="75" t="s">
        <v>388</v>
      </c>
      <c r="N342" s="46"/>
      <c r="O342" s="47"/>
      <c r="T342" s="5"/>
    </row>
    <row r="343" spans="1:20">
      <c r="A343" s="67" t="s">
        <v>125</v>
      </c>
      <c r="B343" s="13" t="s">
        <v>847</v>
      </c>
      <c r="C343" s="13" t="s">
        <v>852</v>
      </c>
      <c r="D343" s="71">
        <v>3</v>
      </c>
      <c r="E343" s="71">
        <v>3</v>
      </c>
      <c r="F343" s="71">
        <v>3</v>
      </c>
      <c r="G343" s="71">
        <v>3</v>
      </c>
      <c r="H343" s="71">
        <f>SUM('PACC - SNCC.F.053 (3)'!$D343:$G343)</f>
        <v>12</v>
      </c>
      <c r="I343" s="72">
        <v>1200</v>
      </c>
      <c r="J343" s="72">
        <f t="shared" ref="J343:J351" si="16">+H343*I343</f>
        <v>14400</v>
      </c>
      <c r="K343" s="62">
        <f t="shared" ref="K343" si="17">SUM(J343:J347)</f>
        <v>55260</v>
      </c>
      <c r="L343" s="13" t="s">
        <v>18</v>
      </c>
      <c r="M343" s="7" t="s">
        <v>388</v>
      </c>
      <c r="N343" s="62"/>
      <c r="O343" s="13"/>
      <c r="T343" s="5" t="s">
        <v>207</v>
      </c>
    </row>
    <row r="344" spans="1:20">
      <c r="A344" s="67" t="s">
        <v>125</v>
      </c>
      <c r="B344" s="13" t="s">
        <v>849</v>
      </c>
      <c r="C344" s="13" t="s">
        <v>494</v>
      </c>
      <c r="D344" s="71">
        <v>24</v>
      </c>
      <c r="E344" s="71">
        <v>24</v>
      </c>
      <c r="F344" s="71">
        <v>24</v>
      </c>
      <c r="G344" s="71">
        <v>24</v>
      </c>
      <c r="H344" s="71">
        <f>SUM('PACC - SNCC.F.053 (3)'!$D344:$G344)</f>
        <v>96</v>
      </c>
      <c r="I344" s="72">
        <v>150</v>
      </c>
      <c r="J344" s="72">
        <f t="shared" si="16"/>
        <v>14400</v>
      </c>
      <c r="K344" s="62">
        <f>K343+Tabla13[[#This Row],[COSTO TOTAL UNITARIO ESTIMADO]]</f>
        <v>69660</v>
      </c>
      <c r="L344" s="13" t="s">
        <v>18</v>
      </c>
      <c r="M344" s="7" t="s">
        <v>388</v>
      </c>
      <c r="N344" s="62"/>
      <c r="O344" s="73"/>
      <c r="T344" s="5" t="s">
        <v>208</v>
      </c>
    </row>
    <row r="345" spans="1:20">
      <c r="A345" s="67" t="s">
        <v>125</v>
      </c>
      <c r="B345" s="13" t="s">
        <v>850</v>
      </c>
      <c r="C345" s="13" t="s">
        <v>494</v>
      </c>
      <c r="D345" s="71">
        <v>24</v>
      </c>
      <c r="E345" s="71">
        <v>24</v>
      </c>
      <c r="F345" s="71">
        <v>24</v>
      </c>
      <c r="G345" s="71">
        <v>24</v>
      </c>
      <c r="H345" s="71">
        <f>SUM('PACC - SNCC.F.053 (3)'!$D345:$G345)</f>
        <v>96</v>
      </c>
      <c r="I345" s="72">
        <v>160</v>
      </c>
      <c r="J345" s="72">
        <f t="shared" si="16"/>
        <v>15360</v>
      </c>
      <c r="K345" s="62">
        <f>K344+Tabla13[[#This Row],[COSTO TOTAL UNITARIO ESTIMADO]]</f>
        <v>85020</v>
      </c>
      <c r="L345" s="13" t="s">
        <v>18</v>
      </c>
      <c r="M345" s="7" t="s">
        <v>388</v>
      </c>
      <c r="N345" s="62"/>
      <c r="O345" s="73"/>
      <c r="T345" s="5" t="s">
        <v>209</v>
      </c>
    </row>
    <row r="346" spans="1:20">
      <c r="A346" s="67" t="s">
        <v>125</v>
      </c>
      <c r="B346" s="13" t="s">
        <v>846</v>
      </c>
      <c r="C346" s="13" t="s">
        <v>851</v>
      </c>
      <c r="D346" s="71">
        <v>5</v>
      </c>
      <c r="E346" s="71"/>
      <c r="F346" s="71"/>
      <c r="G346" s="71"/>
      <c r="H346" s="71">
        <f>SUM('PACC - SNCC.F.053 (3)'!$D346:$G346)</f>
        <v>5</v>
      </c>
      <c r="I346" s="72">
        <v>300</v>
      </c>
      <c r="J346" s="72">
        <f t="shared" si="16"/>
        <v>1500</v>
      </c>
      <c r="K346" s="62">
        <f>K345+Tabla13[[#This Row],[COSTO TOTAL UNITARIO ESTIMADO]]</f>
        <v>86520</v>
      </c>
      <c r="L346" s="13" t="s">
        <v>18</v>
      </c>
      <c r="M346" s="7" t="s">
        <v>388</v>
      </c>
      <c r="N346" s="62"/>
      <c r="O346" s="73"/>
      <c r="T346" s="5" t="s">
        <v>210</v>
      </c>
    </row>
    <row r="347" spans="1:20">
      <c r="A347" s="67" t="s">
        <v>125</v>
      </c>
      <c r="B347" s="13" t="s">
        <v>848</v>
      </c>
      <c r="C347" s="13" t="s">
        <v>853</v>
      </c>
      <c r="D347" s="71">
        <v>100</v>
      </c>
      <c r="E347" s="71">
        <v>100</v>
      </c>
      <c r="F347" s="71">
        <v>100</v>
      </c>
      <c r="G347" s="71">
        <v>100</v>
      </c>
      <c r="H347" s="71">
        <f>SUM('PACC - SNCC.F.053 (3)'!$D347:$G347)</f>
        <v>400</v>
      </c>
      <c r="I347" s="72">
        <v>24</v>
      </c>
      <c r="J347" s="72">
        <f t="shared" si="16"/>
        <v>9600</v>
      </c>
      <c r="K347" s="62">
        <f>K346+Tabla13[[#This Row],[COSTO TOTAL UNITARIO ESTIMADO]]</f>
        <v>96120</v>
      </c>
      <c r="L347" s="13" t="s">
        <v>18</v>
      </c>
      <c r="M347" s="7" t="s">
        <v>388</v>
      </c>
      <c r="N347" s="62"/>
      <c r="O347" s="73"/>
      <c r="T347" s="5" t="s">
        <v>211</v>
      </c>
    </row>
    <row r="348" spans="1:20">
      <c r="A348" s="67" t="s">
        <v>125</v>
      </c>
      <c r="B348" s="13" t="s">
        <v>854</v>
      </c>
      <c r="C348" s="13" t="s">
        <v>494</v>
      </c>
      <c r="D348" s="71">
        <v>1</v>
      </c>
      <c r="E348" s="71">
        <v>1</v>
      </c>
      <c r="F348" s="71">
        <v>1</v>
      </c>
      <c r="G348" s="71">
        <v>1</v>
      </c>
      <c r="H348" s="71">
        <v>1</v>
      </c>
      <c r="I348" s="72">
        <v>45000</v>
      </c>
      <c r="J348" s="72">
        <f t="shared" si="16"/>
        <v>45000</v>
      </c>
      <c r="K348" s="62">
        <f>K347+Tabla13[[#This Row],[COSTO TOTAL UNITARIO ESTIMADO]]</f>
        <v>141120</v>
      </c>
      <c r="L348" s="13" t="s">
        <v>18</v>
      </c>
      <c r="M348" s="7" t="s">
        <v>388</v>
      </c>
      <c r="N348" s="62"/>
      <c r="O348" s="73"/>
      <c r="T348" s="5" t="s">
        <v>212</v>
      </c>
    </row>
    <row r="349" spans="1:20">
      <c r="A349" s="67" t="s">
        <v>125</v>
      </c>
      <c r="B349" s="13" t="s">
        <v>855</v>
      </c>
      <c r="C349" s="13" t="s">
        <v>494</v>
      </c>
      <c r="D349" s="71">
        <v>4</v>
      </c>
      <c r="E349" s="71">
        <v>4</v>
      </c>
      <c r="F349" s="71">
        <v>4</v>
      </c>
      <c r="G349" s="71">
        <v>4</v>
      </c>
      <c r="H349" s="71">
        <f>SUM('PACC - SNCC.F.053 (3)'!$D349:$G349)</f>
        <v>16</v>
      </c>
      <c r="I349" s="72">
        <v>350</v>
      </c>
      <c r="J349" s="72">
        <f t="shared" si="16"/>
        <v>5600</v>
      </c>
      <c r="K349" s="62">
        <f>K348+Tabla13[[#This Row],[COSTO TOTAL UNITARIO ESTIMADO]]</f>
        <v>146720</v>
      </c>
      <c r="L349" s="13" t="s">
        <v>18</v>
      </c>
      <c r="M349" s="7" t="s">
        <v>388</v>
      </c>
      <c r="N349" s="62"/>
      <c r="O349" s="73"/>
      <c r="T349" s="5" t="s">
        <v>213</v>
      </c>
    </row>
    <row r="350" spans="1:20" s="53" customFormat="1">
      <c r="A350" s="32" t="s">
        <v>125</v>
      </c>
      <c r="B350" s="66"/>
      <c r="C350" s="44"/>
      <c r="D350" s="45"/>
      <c r="E350" s="45"/>
      <c r="F350" s="45"/>
      <c r="G350" s="45"/>
      <c r="H350" s="45">
        <f>SUM('PACC - SNCC.F.053 (3)'!$D350:$G350)</f>
        <v>0</v>
      </c>
      <c r="I350" s="58"/>
      <c r="J350" s="70"/>
      <c r="K350" s="35">
        <f>K349</f>
        <v>146720</v>
      </c>
      <c r="L350" s="32"/>
      <c r="M350" s="75" t="s">
        <v>388</v>
      </c>
      <c r="N350" s="46"/>
      <c r="O350" s="47"/>
      <c r="T350" s="5"/>
    </row>
    <row r="351" spans="1:20">
      <c r="A351" s="67" t="s">
        <v>311</v>
      </c>
      <c r="B351" s="13" t="s">
        <v>844</v>
      </c>
      <c r="C351" s="13" t="s">
        <v>494</v>
      </c>
      <c r="D351" s="71">
        <v>4</v>
      </c>
      <c r="E351" s="71">
        <v>4</v>
      </c>
      <c r="F351" s="71">
        <v>4</v>
      </c>
      <c r="G351" s="71">
        <v>4</v>
      </c>
      <c r="H351" s="71">
        <f>SUM('PACC - SNCC.F.053 (3)'!$D351:$G351)</f>
        <v>16</v>
      </c>
      <c r="I351" s="72">
        <v>95000</v>
      </c>
      <c r="J351" s="72">
        <f t="shared" si="16"/>
        <v>1520000</v>
      </c>
      <c r="K351" s="62">
        <f>SUM(J351:J352)</f>
        <v>1520000</v>
      </c>
      <c r="L351" s="13" t="s">
        <v>18</v>
      </c>
      <c r="M351" s="7" t="s">
        <v>388</v>
      </c>
      <c r="N351" s="62"/>
      <c r="O351" s="73"/>
      <c r="T351" s="5" t="s">
        <v>214</v>
      </c>
    </row>
    <row r="352" spans="1:20" s="53" customFormat="1">
      <c r="A352" s="32" t="s">
        <v>311</v>
      </c>
      <c r="B352" s="66"/>
      <c r="C352" s="44"/>
      <c r="D352" s="45"/>
      <c r="E352" s="45"/>
      <c r="F352" s="45"/>
      <c r="G352" s="45"/>
      <c r="H352" s="45">
        <f>SUM('PACC - SNCC.F.053 (3)'!$D352:$G352)</f>
        <v>0</v>
      </c>
      <c r="I352" s="58"/>
      <c r="J352" s="70"/>
      <c r="K352" s="35">
        <f>K351</f>
        <v>1520000</v>
      </c>
      <c r="L352" s="32"/>
      <c r="M352" s="75" t="s">
        <v>388</v>
      </c>
      <c r="N352" s="46"/>
      <c r="O352" s="47"/>
      <c r="T352" s="5"/>
    </row>
    <row r="353" spans="1:20">
      <c r="A353" s="13"/>
      <c r="B353" s="13"/>
      <c r="C353" s="13"/>
      <c r="D353" s="13"/>
      <c r="E353" s="13"/>
      <c r="F353" s="13"/>
      <c r="G353" s="13"/>
      <c r="H353" s="61"/>
      <c r="I353" s="62"/>
      <c r="J353" s="62"/>
      <c r="K353" s="62"/>
      <c r="L353" s="13"/>
      <c r="M353" s="13"/>
      <c r="N353" s="62"/>
      <c r="O353" s="63"/>
      <c r="T353" s="5" t="s">
        <v>221</v>
      </c>
    </row>
    <row r="354" spans="1:20">
      <c r="K354" s="76"/>
      <c r="O354" s="2"/>
      <c r="T354" s="5" t="s">
        <v>222</v>
      </c>
    </row>
    <row r="355" spans="1:20">
      <c r="L355" s="76">
        <f>K352+K350+K342+K314+K310+K308+K305+K297+K294+K286+K269+K251+K248+K236+K227+K199+K197+K194+K192+K144</f>
        <v>73053383.920000002</v>
      </c>
      <c r="O355" s="2"/>
      <c r="T355" s="5" t="s">
        <v>223</v>
      </c>
    </row>
    <row r="356" spans="1:20">
      <c r="K356" s="77"/>
      <c r="O356" s="2"/>
      <c r="T356" s="5" t="s">
        <v>224</v>
      </c>
    </row>
    <row r="357" spans="1:20">
      <c r="O357" s="2"/>
      <c r="T357" s="5" t="s">
        <v>225</v>
      </c>
    </row>
    <row r="358" spans="1:20">
      <c r="J358" s="76"/>
      <c r="O358" s="2"/>
      <c r="T358" s="5" t="s">
        <v>226</v>
      </c>
    </row>
    <row r="359" spans="1:20">
      <c r="O359" s="2"/>
      <c r="T359" s="5" t="s">
        <v>227</v>
      </c>
    </row>
    <row r="360" spans="1:20">
      <c r="O360" s="2"/>
      <c r="T360" s="5" t="s">
        <v>228</v>
      </c>
    </row>
    <row r="361" spans="1:20">
      <c r="O361" s="2"/>
      <c r="T361" s="5" t="s">
        <v>229</v>
      </c>
    </row>
    <row r="362" spans="1:20">
      <c r="O362" s="2"/>
      <c r="T362" s="5" t="s">
        <v>230</v>
      </c>
    </row>
    <row r="363" spans="1:20">
      <c r="O363" s="2"/>
      <c r="T363" s="5" t="s">
        <v>231</v>
      </c>
    </row>
    <row r="364" spans="1:20">
      <c r="O364" s="2"/>
      <c r="T364" s="5" t="s">
        <v>232</v>
      </c>
    </row>
    <row r="365" spans="1:20">
      <c r="O365" s="2"/>
      <c r="T365" s="5" t="s">
        <v>233</v>
      </c>
    </row>
    <row r="366" spans="1:20">
      <c r="O366" s="2"/>
      <c r="T366" s="5" t="s">
        <v>234</v>
      </c>
    </row>
    <row r="367" spans="1:20">
      <c r="O367" s="2"/>
      <c r="T367" s="5" t="s">
        <v>235</v>
      </c>
    </row>
    <row r="368" spans="1:20">
      <c r="O368" s="2"/>
      <c r="T368" s="5" t="s">
        <v>236</v>
      </c>
    </row>
    <row r="369" spans="15:20">
      <c r="O369" s="2"/>
      <c r="T369" s="5" t="s">
        <v>237</v>
      </c>
    </row>
    <row r="370" spans="15:20">
      <c r="O370" s="2"/>
      <c r="T370" s="5" t="s">
        <v>238</v>
      </c>
    </row>
    <row r="371" spans="15:20">
      <c r="O371" s="2"/>
      <c r="T371" s="5" t="s">
        <v>239</v>
      </c>
    </row>
    <row r="372" spans="15:20">
      <c r="O372" s="2"/>
      <c r="T372" s="5" t="s">
        <v>240</v>
      </c>
    </row>
    <row r="373" spans="15:20">
      <c r="O373" s="2"/>
      <c r="T373" s="5" t="s">
        <v>241</v>
      </c>
    </row>
    <row r="374" spans="15:20">
      <c r="O374" s="2"/>
      <c r="T374" s="5" t="s">
        <v>242</v>
      </c>
    </row>
    <row r="375" spans="15:20">
      <c r="O375" s="2"/>
      <c r="T375" s="5" t="s">
        <v>243</v>
      </c>
    </row>
    <row r="376" spans="15:20">
      <c r="O376" s="2"/>
      <c r="T376" s="5" t="s">
        <v>244</v>
      </c>
    </row>
    <row r="377" spans="15:20">
      <c r="O377" s="2"/>
      <c r="T377" s="5" t="s">
        <v>245</v>
      </c>
    </row>
    <row r="378" spans="15:20">
      <c r="O378" s="2"/>
      <c r="T378" s="5" t="s">
        <v>246</v>
      </c>
    </row>
    <row r="379" spans="15:20">
      <c r="O379" s="2"/>
      <c r="T379" s="5" t="s">
        <v>247</v>
      </c>
    </row>
    <row r="380" spans="15:20">
      <c r="O380" s="2"/>
      <c r="T380" s="5" t="s">
        <v>248</v>
      </c>
    </row>
    <row r="381" spans="15:20">
      <c r="O381" s="2"/>
      <c r="T381" s="5" t="s">
        <v>249</v>
      </c>
    </row>
    <row r="382" spans="15:20">
      <c r="O382" s="2"/>
      <c r="T382" s="5" t="s">
        <v>250</v>
      </c>
    </row>
    <row r="383" spans="15:20">
      <c r="O383" s="2"/>
      <c r="T383" s="5" t="s">
        <v>251</v>
      </c>
    </row>
    <row r="384" spans="15:20">
      <c r="O384" s="2"/>
      <c r="T384" s="5" t="s">
        <v>252</v>
      </c>
    </row>
    <row r="385" spans="15:20">
      <c r="O385" s="2"/>
      <c r="T385" s="5" t="s">
        <v>253</v>
      </c>
    </row>
    <row r="386" spans="15:20">
      <c r="O386" s="2"/>
      <c r="T386" s="5" t="s">
        <v>254</v>
      </c>
    </row>
    <row r="387" spans="15:20">
      <c r="O387" s="2"/>
      <c r="T387" s="5" t="s">
        <v>255</v>
      </c>
    </row>
    <row r="388" spans="15:20">
      <c r="O388" s="2"/>
      <c r="T388" s="5" t="s">
        <v>256</v>
      </c>
    </row>
    <row r="389" spans="15:20">
      <c r="O389" s="2"/>
      <c r="T389" s="5" t="s">
        <v>257</v>
      </c>
    </row>
    <row r="390" spans="15:20">
      <c r="O390" s="2"/>
      <c r="T390" s="5" t="s">
        <v>258</v>
      </c>
    </row>
    <row r="391" spans="15:20">
      <c r="O391" s="2"/>
      <c r="T391" s="5" t="s">
        <v>259</v>
      </c>
    </row>
    <row r="392" spans="15:20">
      <c r="O392" s="2"/>
      <c r="T392" s="5" t="s">
        <v>260</v>
      </c>
    </row>
    <row r="393" spans="15:20">
      <c r="O393" s="2"/>
      <c r="T393" s="5" t="s">
        <v>261</v>
      </c>
    </row>
    <row r="394" spans="15:20">
      <c r="O394" s="2"/>
      <c r="T394" s="5" t="s">
        <v>262</v>
      </c>
    </row>
    <row r="395" spans="15:20">
      <c r="O395" s="2"/>
      <c r="T395" s="5" t="s">
        <v>263</v>
      </c>
    </row>
    <row r="396" spans="15:20">
      <c r="O396" s="2"/>
      <c r="T396" s="5" t="s">
        <v>264</v>
      </c>
    </row>
    <row r="397" spans="15:20">
      <c r="O397" s="2"/>
      <c r="T397" s="5" t="s">
        <v>265</v>
      </c>
    </row>
    <row r="398" spans="15:20">
      <c r="O398" s="2"/>
      <c r="T398" s="5" t="s">
        <v>266</v>
      </c>
    </row>
    <row r="399" spans="15:20">
      <c r="O399" s="2"/>
      <c r="T399" s="5" t="s">
        <v>267</v>
      </c>
    </row>
    <row r="400" spans="15:20">
      <c r="O400" s="2"/>
      <c r="T400" s="5" t="s">
        <v>268</v>
      </c>
    </row>
    <row r="401" spans="15:20">
      <c r="O401" s="2"/>
      <c r="T401" s="5" t="s">
        <v>269</v>
      </c>
    </row>
    <row r="402" spans="15:20">
      <c r="O402" s="2"/>
      <c r="T402" s="5" t="s">
        <v>270</v>
      </c>
    </row>
    <row r="403" spans="15:20">
      <c r="O403" s="2"/>
      <c r="T403" s="5" t="s">
        <v>271</v>
      </c>
    </row>
    <row r="404" spans="15:20">
      <c r="O404" s="2"/>
      <c r="T404" s="5" t="s">
        <v>272</v>
      </c>
    </row>
    <row r="405" spans="15:20">
      <c r="O405" s="2"/>
      <c r="T405" s="5" t="s">
        <v>273</v>
      </c>
    </row>
    <row r="406" spans="15:20">
      <c r="O406" s="2"/>
      <c r="T406" s="5" t="s">
        <v>274</v>
      </c>
    </row>
    <row r="407" spans="15:20">
      <c r="O407" s="2"/>
      <c r="T407" s="5" t="s">
        <v>275</v>
      </c>
    </row>
    <row r="408" spans="15:20">
      <c r="O408" s="2"/>
      <c r="T408" s="5" t="s">
        <v>276</v>
      </c>
    </row>
    <row r="409" spans="15:20">
      <c r="O409" s="2"/>
      <c r="T409" s="5" t="s">
        <v>277</v>
      </c>
    </row>
    <row r="410" spans="15:20">
      <c r="O410" s="2"/>
      <c r="T410" s="5" t="s">
        <v>278</v>
      </c>
    </row>
    <row r="411" spans="15:20">
      <c r="O411" s="2"/>
      <c r="T411" s="5" t="s">
        <v>279</v>
      </c>
    </row>
    <row r="412" spans="15:20">
      <c r="O412" s="2"/>
      <c r="T412" s="5" t="s">
        <v>280</v>
      </c>
    </row>
    <row r="413" spans="15:20">
      <c r="O413" s="2"/>
      <c r="T413" s="4" t="s">
        <v>14</v>
      </c>
    </row>
    <row r="414" spans="15:20">
      <c r="O414" s="2"/>
      <c r="T414" s="5" t="s">
        <v>281</v>
      </c>
    </row>
    <row r="415" spans="15:20">
      <c r="O415" s="2"/>
      <c r="T415" s="5" t="s">
        <v>282</v>
      </c>
    </row>
    <row r="416" spans="15:20">
      <c r="O416" s="2"/>
      <c r="T416" s="5" t="s">
        <v>283</v>
      </c>
    </row>
    <row r="417" spans="15:20">
      <c r="O417" s="2"/>
      <c r="T417" s="5" t="s">
        <v>284</v>
      </c>
    </row>
    <row r="418" spans="15:20">
      <c r="O418" s="2"/>
      <c r="T418" s="5" t="s">
        <v>285</v>
      </c>
    </row>
    <row r="419" spans="15:20">
      <c r="O419" s="2"/>
      <c r="T419" s="5" t="s">
        <v>286</v>
      </c>
    </row>
    <row r="420" spans="15:20">
      <c r="O420" s="2"/>
      <c r="T420" s="5" t="s">
        <v>287</v>
      </c>
    </row>
    <row r="421" spans="15:20">
      <c r="O421" s="2"/>
      <c r="T421" s="5" t="s">
        <v>288</v>
      </c>
    </row>
    <row r="422" spans="15:20">
      <c r="O422" s="2"/>
      <c r="T422" s="5" t="s">
        <v>289</v>
      </c>
    </row>
    <row r="423" spans="15:20">
      <c r="O423" s="2"/>
      <c r="T423" s="5" t="s">
        <v>290</v>
      </c>
    </row>
    <row r="424" spans="15:20">
      <c r="O424" s="2"/>
      <c r="T424" s="5" t="s">
        <v>291</v>
      </c>
    </row>
    <row r="425" spans="15:20">
      <c r="O425" s="2"/>
      <c r="T425" s="5" t="s">
        <v>292</v>
      </c>
    </row>
    <row r="426" spans="15:20">
      <c r="O426" s="2"/>
      <c r="T426" s="5" t="s">
        <v>293</v>
      </c>
    </row>
    <row r="427" spans="15:20">
      <c r="O427" s="2"/>
      <c r="T427" s="5" t="s">
        <v>294</v>
      </c>
    </row>
    <row r="428" spans="15:20">
      <c r="O428" s="2"/>
      <c r="T428" s="5" t="s">
        <v>295</v>
      </c>
    </row>
    <row r="429" spans="15:20">
      <c r="O429" s="2"/>
      <c r="T429" s="5" t="s">
        <v>296</v>
      </c>
    </row>
    <row r="430" spans="15:20">
      <c r="O430" s="2"/>
      <c r="T430" s="5" t="s">
        <v>297</v>
      </c>
    </row>
    <row r="431" spans="15:20">
      <c r="O431" s="2"/>
      <c r="T431" s="5" t="s">
        <v>298</v>
      </c>
    </row>
    <row r="432" spans="15:20">
      <c r="O432" s="2"/>
      <c r="T432" s="5" t="s">
        <v>299</v>
      </c>
    </row>
    <row r="433" spans="15:20">
      <c r="O433" s="2"/>
      <c r="T433" s="5" t="s">
        <v>300</v>
      </c>
    </row>
    <row r="434" spans="15:20">
      <c r="O434" s="2"/>
      <c r="T434" s="5" t="s">
        <v>301</v>
      </c>
    </row>
    <row r="435" spans="15:20">
      <c r="O435" s="2"/>
      <c r="T435" s="5" t="s">
        <v>302</v>
      </c>
    </row>
    <row r="436" spans="15:20">
      <c r="O436" s="2"/>
      <c r="T436" s="5" t="s">
        <v>303</v>
      </c>
    </row>
    <row r="437" spans="15:20">
      <c r="O437" s="2"/>
      <c r="T437" s="5" t="s">
        <v>304</v>
      </c>
    </row>
    <row r="438" spans="15:20">
      <c r="O438" s="2"/>
      <c r="T438" s="5" t="s">
        <v>305</v>
      </c>
    </row>
    <row r="439" spans="15:20">
      <c r="O439" s="2"/>
      <c r="T439" s="5" t="s">
        <v>306</v>
      </c>
    </row>
    <row r="440" spans="15:20">
      <c r="O440" s="2"/>
      <c r="T440" s="5" t="s">
        <v>307</v>
      </c>
    </row>
    <row r="441" spans="15:20">
      <c r="O441" s="2"/>
      <c r="T441" s="5" t="s">
        <v>308</v>
      </c>
    </row>
    <row r="442" spans="15:20">
      <c r="O442" s="2"/>
      <c r="T442" s="5" t="s">
        <v>309</v>
      </c>
    </row>
    <row r="443" spans="15:20">
      <c r="O443" s="2"/>
      <c r="T443" s="5" t="s">
        <v>310</v>
      </c>
    </row>
    <row r="444" spans="15:20">
      <c r="O444" s="2"/>
      <c r="T444" s="5" t="s">
        <v>311</v>
      </c>
    </row>
    <row r="445" spans="15:20">
      <c r="O445" s="2"/>
      <c r="T445" s="5" t="s">
        <v>312</v>
      </c>
    </row>
    <row r="446" spans="15:20">
      <c r="O446" s="2"/>
      <c r="T446" s="5" t="s">
        <v>313</v>
      </c>
    </row>
    <row r="447" spans="15:20">
      <c r="O447" s="2"/>
      <c r="T447" s="5" t="s">
        <v>314</v>
      </c>
    </row>
    <row r="448" spans="15:20">
      <c r="O448" s="2"/>
      <c r="T448" s="5" t="s">
        <v>315</v>
      </c>
    </row>
    <row r="449" spans="15:20">
      <c r="O449" s="2"/>
      <c r="T449" s="5" t="s">
        <v>316</v>
      </c>
    </row>
    <row r="450" spans="15:20">
      <c r="O450" s="2"/>
      <c r="T450" s="5" t="s">
        <v>317</v>
      </c>
    </row>
    <row r="451" spans="15:20">
      <c r="O451" s="2"/>
      <c r="T451" s="5" t="s">
        <v>318</v>
      </c>
    </row>
    <row r="452" spans="15:20">
      <c r="O452" s="2"/>
      <c r="T452" s="5" t="s">
        <v>319</v>
      </c>
    </row>
    <row r="453" spans="15:20">
      <c r="O453" s="2"/>
      <c r="T453" s="5" t="s">
        <v>320</v>
      </c>
    </row>
    <row r="454" spans="15:20">
      <c r="O454" s="2"/>
      <c r="T454" s="5" t="s">
        <v>321</v>
      </c>
    </row>
    <row r="455" spans="15:20">
      <c r="O455" s="2"/>
      <c r="T455" s="5" t="s">
        <v>322</v>
      </c>
    </row>
    <row r="456" spans="15:20">
      <c r="O456" s="2"/>
      <c r="T456" s="5" t="s">
        <v>323</v>
      </c>
    </row>
    <row r="457" spans="15:20">
      <c r="O457" s="2"/>
      <c r="T457" s="5" t="s">
        <v>324</v>
      </c>
    </row>
    <row r="458" spans="15:20">
      <c r="O458" s="2"/>
      <c r="T458" s="5" t="s">
        <v>325</v>
      </c>
    </row>
    <row r="459" spans="15:20">
      <c r="O459" s="2"/>
      <c r="T459" s="5" t="s">
        <v>326</v>
      </c>
    </row>
    <row r="460" spans="15:20">
      <c r="O460" s="2"/>
      <c r="T460" s="5" t="s">
        <v>327</v>
      </c>
    </row>
    <row r="461" spans="15:20">
      <c r="O461" s="2"/>
      <c r="T461" s="5" t="s">
        <v>328</v>
      </c>
    </row>
    <row r="462" spans="15:20">
      <c r="O462" s="2"/>
      <c r="T462" s="5" t="s">
        <v>329</v>
      </c>
    </row>
    <row r="463" spans="15:20">
      <c r="O463" s="2"/>
      <c r="T463" s="5" t="s">
        <v>330</v>
      </c>
    </row>
    <row r="464" spans="15:20">
      <c r="O464" s="2"/>
      <c r="T464" s="5" t="s">
        <v>331</v>
      </c>
    </row>
    <row r="465" spans="15:20">
      <c r="O465" s="2"/>
      <c r="T465" s="5" t="s">
        <v>332</v>
      </c>
    </row>
    <row r="466" spans="15:20">
      <c r="O466" s="2"/>
      <c r="T466" s="5" t="s">
        <v>333</v>
      </c>
    </row>
    <row r="467" spans="15:20">
      <c r="O467" s="2"/>
      <c r="T467" s="5" t="s">
        <v>334</v>
      </c>
    </row>
    <row r="468" spans="15:20">
      <c r="O468" s="2"/>
      <c r="T468" s="5" t="s">
        <v>335</v>
      </c>
    </row>
    <row r="469" spans="15:20">
      <c r="O469" s="2"/>
      <c r="T469" s="5" t="s">
        <v>336</v>
      </c>
    </row>
    <row r="470" spans="15:20">
      <c r="O470" s="2"/>
      <c r="T470" s="5" t="s">
        <v>337</v>
      </c>
    </row>
    <row r="471" spans="15:20">
      <c r="O471" s="2"/>
      <c r="T471" s="5" t="s">
        <v>338</v>
      </c>
    </row>
    <row r="472" spans="15:20">
      <c r="O472" s="2"/>
      <c r="T472" s="5" t="s">
        <v>339</v>
      </c>
    </row>
    <row r="473" spans="15:20">
      <c r="O473" s="2"/>
      <c r="T473" s="5" t="s">
        <v>340</v>
      </c>
    </row>
    <row r="474" spans="15:20">
      <c r="O474" s="2"/>
      <c r="T474" s="5" t="s">
        <v>341</v>
      </c>
    </row>
    <row r="475" spans="15:20">
      <c r="O475" s="2"/>
      <c r="T475" s="5" t="s">
        <v>342</v>
      </c>
    </row>
    <row r="476" spans="15:20">
      <c r="O476" s="2"/>
      <c r="T476" s="5" t="s">
        <v>343</v>
      </c>
    </row>
    <row r="477" spans="15:20">
      <c r="O477" s="2"/>
      <c r="T477" s="5" t="s">
        <v>344</v>
      </c>
    </row>
    <row r="478" spans="15:20">
      <c r="O478" s="2"/>
      <c r="T478" s="5" t="s">
        <v>345</v>
      </c>
    </row>
    <row r="479" spans="15:20">
      <c r="O479" s="2"/>
      <c r="T479" s="5" t="s">
        <v>346</v>
      </c>
    </row>
    <row r="480" spans="15:20">
      <c r="O480" s="2"/>
      <c r="T480" s="5" t="s">
        <v>347</v>
      </c>
    </row>
    <row r="481" spans="15:20">
      <c r="O481" s="2"/>
      <c r="T481" s="5" t="s">
        <v>348</v>
      </c>
    </row>
    <row r="482" spans="15:20">
      <c r="O482" s="2"/>
      <c r="T482" s="5" t="s">
        <v>349</v>
      </c>
    </row>
    <row r="483" spans="15:20">
      <c r="O483" s="2"/>
      <c r="T483" s="5" t="s">
        <v>350</v>
      </c>
    </row>
    <row r="484" spans="15:20">
      <c r="O484" s="2"/>
      <c r="T484" s="5" t="s">
        <v>351</v>
      </c>
    </row>
    <row r="485" spans="15:20">
      <c r="O485" s="2"/>
      <c r="T485" s="5" t="s">
        <v>352</v>
      </c>
    </row>
    <row r="486" spans="15:20">
      <c r="O486" s="2"/>
      <c r="T486" s="5" t="s">
        <v>353</v>
      </c>
    </row>
    <row r="487" spans="15:20">
      <c r="O487" s="2"/>
      <c r="T487" s="5" t="s">
        <v>354</v>
      </c>
    </row>
    <row r="488" spans="15:20">
      <c r="O488" s="2"/>
      <c r="T488" s="5" t="s">
        <v>355</v>
      </c>
    </row>
    <row r="489" spans="15:20">
      <c r="O489" s="2"/>
      <c r="T489" s="5" t="s">
        <v>356</v>
      </c>
    </row>
    <row r="490" spans="15:20">
      <c r="O490" s="2"/>
      <c r="T490" s="5" t="s">
        <v>357</v>
      </c>
    </row>
    <row r="491" spans="15:20">
      <c r="O491" s="2"/>
      <c r="T491" s="5" t="s">
        <v>358</v>
      </c>
    </row>
    <row r="492" spans="15:20">
      <c r="O492" s="2"/>
      <c r="T492" s="5" t="s">
        <v>359</v>
      </c>
    </row>
    <row r="493" spans="15:20">
      <c r="O493" s="2"/>
      <c r="T493" s="5" t="s">
        <v>360</v>
      </c>
    </row>
    <row r="494" spans="15:20">
      <c r="O494" s="2"/>
      <c r="T494" s="5" t="s">
        <v>361</v>
      </c>
    </row>
    <row r="495" spans="15:20">
      <c r="O495" s="2"/>
      <c r="T495" s="5" t="s">
        <v>362</v>
      </c>
    </row>
    <row r="496" spans="15:20">
      <c r="O496" s="2"/>
      <c r="T496" s="5" t="s">
        <v>363</v>
      </c>
    </row>
    <row r="497" spans="15:20">
      <c r="O497" s="2"/>
      <c r="T497" s="5" t="s">
        <v>364</v>
      </c>
    </row>
    <row r="498" spans="15:20">
      <c r="O498" s="2"/>
      <c r="T498" s="5" t="s">
        <v>365</v>
      </c>
    </row>
    <row r="499" spans="15:20">
      <c r="O499" s="2"/>
      <c r="T499" s="5" t="s">
        <v>366</v>
      </c>
    </row>
    <row r="500" spans="15:20">
      <c r="O500" s="2"/>
      <c r="T500" s="5" t="s">
        <v>367</v>
      </c>
    </row>
    <row r="501" spans="15:20">
      <c r="O501" s="2"/>
      <c r="T501" s="5" t="s">
        <v>368</v>
      </c>
    </row>
    <row r="502" spans="15:20">
      <c r="O502" s="2"/>
      <c r="T502" s="5" t="s">
        <v>369</v>
      </c>
    </row>
    <row r="503" spans="15:20">
      <c r="O503" s="2"/>
      <c r="T503" s="5" t="s">
        <v>370</v>
      </c>
    </row>
    <row r="504" spans="15:20">
      <c r="O504" s="2"/>
      <c r="T504" s="5" t="s">
        <v>371</v>
      </c>
    </row>
    <row r="505" spans="15:20">
      <c r="O505" s="2"/>
      <c r="T505" s="5" t="s">
        <v>372</v>
      </c>
    </row>
    <row r="506" spans="15:20">
      <c r="O506" s="2"/>
      <c r="T506" s="5" t="s">
        <v>373</v>
      </c>
    </row>
    <row r="507" spans="15:20">
      <c r="O507" s="2"/>
      <c r="T507" s="5" t="s">
        <v>374</v>
      </c>
    </row>
    <row r="508" spans="15:20">
      <c r="O508" s="2"/>
      <c r="T508" s="5" t="s">
        <v>375</v>
      </c>
    </row>
    <row r="509" spans="15:20">
      <c r="O509" s="2"/>
      <c r="T509" s="5" t="s">
        <v>376</v>
      </c>
    </row>
    <row r="510" spans="15:20">
      <c r="O510" s="2"/>
    </row>
    <row r="511" spans="15:20">
      <c r="O511" s="2"/>
    </row>
    <row r="512" spans="15:20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</sheetData>
  <mergeCells count="4">
    <mergeCell ref="A3:A5"/>
    <mergeCell ref="A6:O6"/>
    <mergeCell ref="A7:B7"/>
    <mergeCell ref="D9:G9"/>
  </mergeCells>
  <dataValidations xWindow="1429" yWindow="460" count="12">
    <dataValidation allowBlank="1" showInputMessage="1" showErrorMessage="1" promptTitle="PACC" prompt="Digite la cantidad requerida en este período._x000a_" sqref="D11:G11 D16:G16 D137:G170"/>
    <dataValidation allowBlank="1" showInputMessage="1" showErrorMessage="1" promptTitle="PACC" prompt="Digite la descripción de la compra o contratación." sqref="B252:B267 B11:B236 B249:B250 B270:B342 B350 B352"/>
    <dataValidation allowBlank="1" showInputMessage="1" showErrorMessage="1" promptTitle="PACC" prompt="Digite la unidad de medida._x000a__x000a_" sqref="D315:G341 C11:C352"/>
    <dataValidation type="list" allowBlank="1" showInputMessage="1" showErrorMessage="1" promptTitle="PACC" prompt="Seleccione el procedimiento de selección." sqref="L11:L352">
      <formula1>$W$11:$W$17</formula1>
    </dataValidation>
    <dataValidation allowBlank="1" showInputMessage="1" showErrorMessage="1" promptTitle="PACC" prompt="Digite las observaciones que considere." sqref="O11:O352"/>
    <dataValidation allowBlank="1" showInputMessage="1" showErrorMessage="1" promptTitle="PACC" prompt="Digite el valor adquirido." sqref="N11:N352"/>
    <dataValidation allowBlank="1" showInputMessage="1" showErrorMessage="1" promptTitle="PACC" prompt="Digite la fuente de financiamiento del procedimiento de referencia." sqref="M11:M352"/>
    <dataValidation allowBlank="1" showInputMessage="1" showErrorMessage="1" promptTitle="PACC" prompt="Este valor se calculará sumando los costos totales que posean el mismo Código de Catálogo de Bienes y Servicios." sqref="K11:K352"/>
    <dataValidation allowBlank="1" showInputMessage="1" showErrorMessage="1" promptTitle="PACC" prompt="Digite el precio unitario estimado._x000a_" sqref="I11:I352"/>
    <dataValidation allowBlank="1" showInputMessage="1" showErrorMessage="1" promptTitle="PACC" prompt="La cantidad total resultará de la suma de las cantidades requeridas en cada trimestre. " sqref="H11:H352"/>
    <dataValidation allowBlank="1" showInputMessage="1" showErrorMessage="1" promptTitle="PACC" prompt="Este valor se calculará automáticamente, resultado de la multiplicación de la cantidad total por el precio unitario estimado." sqref="J11:J352"/>
    <dataValidation type="list" allowBlank="1" showInputMessage="1" showErrorMessage="1" promptTitle="PACC" prompt="Seleccione el Código de Bienes y Servicios._x000a_" sqref="A11:A352">
      <formula1>$T$11:$T$509</formula1>
    </dataValidation>
  </dataValidations>
  <printOptions horizontalCentered="1"/>
  <pageMargins left="0.31496062992126" right="0.31496062992126" top="0.59" bottom="0.35433070866141703" header="0.31496062992126" footer="0.31496062992126"/>
  <pageSetup paperSize="5" scale="39" orientation="landscape" r:id="rId1"/>
  <headerFooter>
    <oddHeader>&amp;R&amp;14Página &amp;P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PACC - SNCC.F.053</vt:lpstr>
      <vt:lpstr>PACC - SNCC.F.053 (3)</vt:lpstr>
      <vt:lpstr>Sheet1</vt:lpstr>
      <vt:lpstr>'PACC - SNCC.F.053 (3)'!Títulos_a_imprimir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srivera</cp:lastModifiedBy>
  <cp:lastPrinted>2007-03-29T06:55:31Z</cp:lastPrinted>
  <dcterms:created xsi:type="dcterms:W3CDTF">2010-12-13T15:49:00Z</dcterms:created>
  <dcterms:modified xsi:type="dcterms:W3CDTF">2016-09-16T06:00:06Z</dcterms:modified>
</cp:coreProperties>
</file>